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C:\Users\hcraigie\Documents\Rural Housing\"/>
    </mc:Choice>
  </mc:AlternateContent>
  <xr:revisionPtr revIDLastSave="0" documentId="13_ncr:1_{1639B683-0154-4334-8A1F-00267A5E8F60}" xr6:coauthVersionLast="47" xr6:coauthVersionMax="47" xr10:uidLastSave="{00000000-0000-0000-0000-000000000000}"/>
  <bookViews>
    <workbookView xWindow="28680" yWindow="-120" windowWidth="29040" windowHeight="15840" xr2:uid="{CDFD4568-966A-43F7-8E7F-07F2F6DCFF98}"/>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3" i="1" l="1"/>
  <c r="C12" i="1"/>
  <c r="A157" i="1"/>
  <c r="A12" i="1"/>
  <c r="A42" i="1"/>
  <c r="A19" i="1"/>
  <c r="D162" i="1"/>
  <c r="B162" i="1"/>
  <c r="D161" i="1"/>
  <c r="B161" i="1"/>
  <c r="D160" i="1"/>
  <c r="C160" i="1"/>
  <c r="C163" i="1" s="1"/>
  <c r="B160" i="1"/>
  <c r="D156" i="1"/>
  <c r="B156" i="1"/>
  <c r="D155" i="1"/>
  <c r="B155" i="1"/>
  <c r="D154" i="1"/>
  <c r="B154" i="1"/>
  <c r="D153" i="1"/>
  <c r="B153" i="1"/>
  <c r="D152" i="1"/>
  <c r="B152" i="1"/>
  <c r="D151" i="1"/>
  <c r="B151" i="1"/>
  <c r="D150" i="1"/>
  <c r="B150" i="1"/>
  <c r="D149" i="1"/>
  <c r="B149" i="1"/>
  <c r="D148" i="1"/>
  <c r="B148" i="1"/>
  <c r="D147" i="1"/>
  <c r="B147" i="1"/>
  <c r="D146" i="1"/>
  <c r="B146" i="1"/>
  <c r="D145" i="1"/>
  <c r="B145" i="1"/>
  <c r="D144" i="1"/>
  <c r="B144" i="1"/>
  <c r="D143" i="1"/>
  <c r="B143" i="1"/>
  <c r="D142" i="1"/>
  <c r="B142" i="1"/>
  <c r="D141" i="1"/>
  <c r="B141" i="1"/>
  <c r="D140" i="1"/>
  <c r="B140" i="1"/>
  <c r="D139" i="1"/>
  <c r="B139" i="1"/>
  <c r="D138" i="1"/>
  <c r="B138" i="1"/>
  <c r="D137" i="1"/>
  <c r="B137" i="1"/>
  <c r="D136" i="1"/>
  <c r="B136" i="1"/>
  <c r="D135" i="1"/>
  <c r="B135" i="1"/>
  <c r="D134" i="1"/>
  <c r="B134" i="1"/>
  <c r="D133" i="1"/>
  <c r="B133" i="1"/>
  <c r="D132" i="1"/>
  <c r="C132" i="1"/>
  <c r="B132" i="1"/>
  <c r="D131" i="1"/>
  <c r="B131" i="1"/>
  <c r="D130" i="1"/>
  <c r="B130" i="1"/>
  <c r="D129" i="1"/>
  <c r="B129" i="1"/>
  <c r="D128" i="1"/>
  <c r="B128" i="1"/>
  <c r="D127" i="1"/>
  <c r="B127" i="1"/>
  <c r="D126" i="1"/>
  <c r="B126" i="1"/>
  <c r="D124" i="1"/>
  <c r="B124" i="1"/>
  <c r="D123" i="1"/>
  <c r="B123" i="1"/>
  <c r="D122" i="1"/>
  <c r="C122" i="1"/>
  <c r="B122" i="1"/>
  <c r="D121" i="1"/>
  <c r="C121" i="1"/>
  <c r="B121" i="1"/>
  <c r="D120" i="1"/>
  <c r="B120" i="1"/>
  <c r="D119" i="1"/>
  <c r="B119" i="1"/>
  <c r="D118" i="1"/>
  <c r="B118" i="1"/>
  <c r="D117" i="1"/>
  <c r="B117" i="1"/>
  <c r="D116" i="1"/>
  <c r="B116" i="1"/>
  <c r="D115" i="1"/>
  <c r="B115" i="1"/>
  <c r="D114" i="1"/>
  <c r="B114" i="1"/>
  <c r="D113" i="1"/>
  <c r="B113" i="1"/>
  <c r="D112" i="1"/>
  <c r="B112" i="1"/>
  <c r="D111" i="1"/>
  <c r="B111" i="1"/>
  <c r="D110" i="1"/>
  <c r="B110" i="1"/>
  <c r="D109" i="1"/>
  <c r="B109" i="1"/>
  <c r="D108" i="1"/>
  <c r="B108" i="1"/>
  <c r="D107" i="1"/>
  <c r="B107" i="1"/>
  <c r="D106" i="1"/>
  <c r="B106" i="1"/>
  <c r="D105" i="1"/>
  <c r="B105" i="1"/>
  <c r="D104" i="1"/>
  <c r="B104" i="1"/>
  <c r="D103" i="1"/>
  <c r="B103" i="1"/>
  <c r="D102" i="1"/>
  <c r="B102" i="1"/>
  <c r="D101" i="1"/>
  <c r="C101" i="1"/>
  <c r="B101" i="1"/>
  <c r="D100" i="1"/>
  <c r="B100" i="1"/>
  <c r="D99" i="1"/>
  <c r="B99" i="1"/>
  <c r="D98" i="1"/>
  <c r="B98" i="1"/>
  <c r="D97" i="1"/>
  <c r="B97" i="1"/>
  <c r="D96" i="1"/>
  <c r="B96" i="1"/>
  <c r="D95" i="1"/>
  <c r="B95" i="1"/>
  <c r="D94" i="1"/>
  <c r="B94" i="1"/>
  <c r="D93" i="1"/>
  <c r="B93" i="1"/>
  <c r="D92" i="1"/>
  <c r="B92" i="1"/>
  <c r="D91" i="1"/>
  <c r="C91" i="1"/>
  <c r="B91" i="1"/>
  <c r="D90" i="1"/>
  <c r="B90" i="1"/>
  <c r="D89" i="1"/>
  <c r="B89" i="1"/>
  <c r="D88" i="1"/>
  <c r="B88" i="1"/>
  <c r="D87" i="1"/>
  <c r="B87" i="1"/>
  <c r="D86" i="1"/>
  <c r="B86" i="1"/>
  <c r="D85" i="1"/>
  <c r="B85" i="1"/>
  <c r="D84" i="1"/>
  <c r="B84" i="1"/>
  <c r="D83" i="1"/>
  <c r="B83" i="1"/>
  <c r="D82" i="1"/>
  <c r="B82" i="1"/>
  <c r="D81" i="1"/>
  <c r="B81" i="1"/>
  <c r="D80" i="1"/>
  <c r="B80" i="1"/>
  <c r="D79" i="1"/>
  <c r="B79" i="1"/>
  <c r="D78" i="1"/>
  <c r="B78" i="1"/>
  <c r="D77" i="1"/>
  <c r="B77" i="1"/>
  <c r="D76" i="1"/>
  <c r="B76" i="1"/>
  <c r="D75" i="1"/>
  <c r="C75" i="1"/>
  <c r="B75" i="1"/>
  <c r="D74" i="1"/>
  <c r="B74" i="1"/>
  <c r="D73" i="1"/>
  <c r="B73" i="1"/>
  <c r="D72" i="1"/>
  <c r="B72" i="1"/>
  <c r="D71" i="1"/>
  <c r="B71" i="1"/>
  <c r="D70" i="1"/>
  <c r="B70" i="1"/>
  <c r="D69" i="1"/>
  <c r="B69" i="1"/>
  <c r="D68" i="1"/>
  <c r="B68" i="1"/>
  <c r="D67" i="1"/>
  <c r="B67" i="1"/>
  <c r="D66" i="1"/>
  <c r="B66" i="1"/>
  <c r="D65" i="1"/>
  <c r="C65" i="1"/>
  <c r="B65" i="1"/>
  <c r="D64" i="1"/>
  <c r="B64" i="1"/>
  <c r="D63" i="1"/>
  <c r="B63" i="1"/>
  <c r="D62" i="1"/>
  <c r="B62" i="1"/>
  <c r="D61" i="1"/>
  <c r="B61" i="1"/>
  <c r="D60" i="1"/>
  <c r="B60" i="1"/>
  <c r="D59" i="1"/>
  <c r="B59" i="1"/>
  <c r="D58" i="1"/>
  <c r="B58" i="1"/>
  <c r="D57" i="1"/>
  <c r="B57" i="1"/>
  <c r="D56" i="1"/>
  <c r="B56" i="1"/>
  <c r="D55" i="1"/>
  <c r="B55" i="1"/>
  <c r="D54" i="1"/>
  <c r="B54" i="1"/>
  <c r="D53" i="1"/>
  <c r="B53" i="1"/>
  <c r="D52" i="1"/>
  <c r="B52" i="1"/>
  <c r="D51" i="1"/>
  <c r="B51" i="1"/>
  <c r="D50" i="1"/>
  <c r="B50" i="1"/>
  <c r="D49" i="1"/>
  <c r="B49" i="1"/>
  <c r="D48" i="1"/>
  <c r="B48" i="1"/>
  <c r="D47" i="1"/>
  <c r="B47" i="1"/>
  <c r="D46" i="1"/>
  <c r="B46" i="1"/>
  <c r="D45" i="1"/>
  <c r="B45" i="1"/>
  <c r="D41" i="1"/>
  <c r="C41" i="1"/>
  <c r="B41" i="1"/>
  <c r="D40" i="1"/>
  <c r="C40" i="1"/>
  <c r="B40" i="1"/>
  <c r="D39" i="1"/>
  <c r="C39" i="1"/>
  <c r="B39" i="1"/>
  <c r="D38" i="1"/>
  <c r="C38" i="1"/>
  <c r="B38" i="1"/>
  <c r="D37" i="1"/>
  <c r="C37" i="1"/>
  <c r="B37" i="1"/>
  <c r="D36" i="1"/>
  <c r="C36" i="1"/>
  <c r="B36" i="1"/>
  <c r="D35" i="1"/>
  <c r="C35" i="1"/>
  <c r="B35" i="1"/>
  <c r="D34" i="1"/>
  <c r="C34" i="1"/>
  <c r="B34" i="1"/>
  <c r="D33" i="1"/>
  <c r="C33" i="1"/>
  <c r="B33" i="1"/>
  <c r="D32" i="1"/>
  <c r="C32" i="1"/>
  <c r="B32" i="1"/>
  <c r="D31" i="1"/>
  <c r="C31" i="1"/>
  <c r="B31" i="1"/>
  <c r="D30" i="1"/>
  <c r="C30" i="1"/>
  <c r="B30" i="1"/>
  <c r="D29" i="1"/>
  <c r="C29" i="1"/>
  <c r="B29" i="1"/>
  <c r="D28" i="1"/>
  <c r="C28" i="1"/>
  <c r="B28" i="1"/>
  <c r="D27" i="1"/>
  <c r="C27" i="1"/>
  <c r="B27" i="1"/>
  <c r="D26" i="1"/>
  <c r="C26" i="1"/>
  <c r="B26" i="1"/>
  <c r="D25" i="1"/>
  <c r="C25" i="1"/>
  <c r="B25" i="1"/>
  <c r="D24" i="1"/>
  <c r="C24" i="1"/>
  <c r="B24" i="1"/>
  <c r="D23" i="1"/>
  <c r="C23" i="1"/>
  <c r="B23" i="1"/>
  <c r="D22" i="1"/>
  <c r="C22" i="1"/>
  <c r="B22" i="1"/>
  <c r="D18" i="1"/>
  <c r="B18" i="1"/>
  <c r="D17" i="1"/>
  <c r="B17" i="1"/>
  <c r="D16" i="1"/>
  <c r="B16" i="1"/>
  <c r="D125" i="1"/>
  <c r="B125" i="1"/>
  <c r="D11" i="1"/>
  <c r="B11" i="1"/>
  <c r="B12" i="1" s="1"/>
  <c r="C157" i="1" l="1"/>
  <c r="B163" i="1"/>
  <c r="B157" i="1"/>
  <c r="B19" i="1"/>
  <c r="B42" i="1"/>
  <c r="C19" i="1"/>
</calcChain>
</file>

<file path=xl/sharedStrings.xml><?xml version="1.0" encoding="utf-8"?>
<sst xmlns="http://schemas.openxmlformats.org/spreadsheetml/2006/main" count="2028" uniqueCount="737">
  <si>
    <t xml:space="preserve">Additional Information Sought </t>
  </si>
  <si>
    <t>Related Application</t>
  </si>
  <si>
    <t>Repeat Applications on the Same Site</t>
  </si>
  <si>
    <t>Related Application Granted</t>
  </si>
  <si>
    <t>Zone</t>
  </si>
  <si>
    <t>Reg Ref</t>
  </si>
  <si>
    <t>Link</t>
  </si>
  <si>
    <t>Appeal Decision</t>
  </si>
  <si>
    <t>Decision</t>
  </si>
  <si>
    <t>Decision Date</t>
  </si>
  <si>
    <t>Proposal</t>
  </si>
  <si>
    <t>Location</t>
  </si>
  <si>
    <t>Registered Date</t>
  </si>
  <si>
    <t>Appeal Decision Date</t>
  </si>
  <si>
    <t>Final Grant Date</t>
  </si>
  <si>
    <t>Applicant</t>
  </si>
  <si>
    <t>Status</t>
  </si>
  <si>
    <t>east</t>
  </si>
  <si>
    <t>north</t>
  </si>
  <si>
    <t>Electoral Division</t>
  </si>
  <si>
    <t>Local Electoral Area</t>
  </si>
  <si>
    <t>itmeast</t>
  </si>
  <si>
    <t>itmnorth</t>
  </si>
  <si>
    <t>Commencement Notice Lodged</t>
  </si>
  <si>
    <t xml:space="preserve">SD23A/0274 </t>
  </si>
  <si>
    <t>SD23A/0274</t>
  </si>
  <si>
    <t>https://planning.agileapplications.ie/southdublin/application-details/65032</t>
  </si>
  <si>
    <t xml:space="preserve">No Appeal                                                                       </t>
  </si>
  <si>
    <t xml:space="preserve">REQUEST ADDITIONAL INFORMATION                                                  </t>
  </si>
  <si>
    <t>Works to existing dormer bungalow dwelling, including demolition of the existing</t>
  </si>
  <si>
    <t>Spanish Oaks, Newtown Lane, Rathfarnham, Dublin 16</t>
  </si>
  <si>
    <t>&lt;Null&gt;</t>
  </si>
  <si>
    <t>Antonio Apoile</t>
  </si>
  <si>
    <t>Additional Information</t>
  </si>
  <si>
    <t xml:space="preserve">Edmonstown                                                                 </t>
  </si>
  <si>
    <t>Firhouse-Bohernabreena</t>
  </si>
  <si>
    <t>SD20A/0267</t>
  </si>
  <si>
    <t>https://planning.agileapplications.ie/southdublin/application-details/59610</t>
  </si>
  <si>
    <t xml:space="preserve">REFUSE OUTLINE PERMISSION                                                       </t>
  </si>
  <si>
    <t>Single storey dwelling and detached garage with bored well and packaged waste wa</t>
  </si>
  <si>
    <t>Crooksling, Mount Seskin Road, Brittas, Co. Dublin</t>
  </si>
  <si>
    <t>Richard O'Neill</t>
  </si>
  <si>
    <t>Appealed</t>
  </si>
  <si>
    <t xml:space="preserve">Saggart                                                                    </t>
  </si>
  <si>
    <t xml:space="preserve">Clondalkin                                        </t>
  </si>
  <si>
    <t>SD16A/0068</t>
  </si>
  <si>
    <t>SD23A/0208</t>
  </si>
  <si>
    <t>https://planning.agileapplications.ie/southdublin/application-details/64716</t>
  </si>
  <si>
    <t xml:space="preserve">REFUSE PERMISSION &amp; REFUSE RETENTION                                            </t>
  </si>
  <si>
    <t>Permission is sought to retain a single storey family farm house located on the</t>
  </si>
  <si>
    <t>Ballymana Lane, Kiltipper, Dublin 24</t>
  </si>
  <si>
    <t>Aengus &amp; Fiona Cullen</t>
  </si>
  <si>
    <t xml:space="preserve">Ballinascorney                                                             </t>
  </si>
  <si>
    <t xml:space="preserve">Tallaght South                                    </t>
  </si>
  <si>
    <t>SD21A/0059</t>
  </si>
  <si>
    <t>SD23A/0226</t>
  </si>
  <si>
    <t>https://planning.agileapplications.ie/southdublin/application-details/64811</t>
  </si>
  <si>
    <t xml:space="preserve">REFUSE PERMISSION                                                               </t>
  </si>
  <si>
    <t>The construction of a split level single storey dwelling (199 sq.m.) with a deta</t>
  </si>
  <si>
    <t>Carrigeen Farm, Windmillhill, Rathcoole, Co. Dublin</t>
  </si>
  <si>
    <t>Naomi Hanlon</t>
  </si>
  <si>
    <t xml:space="preserve">Rathcoole                                                                  </t>
  </si>
  <si>
    <t>SD23A/0006</t>
  </si>
  <si>
    <t>SD23A/0235</t>
  </si>
  <si>
    <t>https://planning.agileapplications.ie/southdublin/application-details/64858</t>
  </si>
  <si>
    <t>Permission for a new 4 bed dormer house, new site entrance, new septic tank with</t>
  </si>
  <si>
    <t>Athgoe North, Newcastle, Co. Dublin</t>
  </si>
  <si>
    <t>Lee Boggans &amp; Michelle Nolan-Kissane</t>
  </si>
  <si>
    <t xml:space="preserve">Newcastle                                                                  </t>
  </si>
  <si>
    <t>Permission Granted</t>
  </si>
  <si>
    <t>SD16A/0223</t>
  </si>
  <si>
    <t>https://planning.agileapplications.ie/southdublin/application-details/50666</t>
  </si>
  <si>
    <t xml:space="preserve">GRANT PERMISSION FOR RETENTION                                                  </t>
  </si>
  <si>
    <t>(1) Retention for construction of existing dwelling house; (2) installation of</t>
  </si>
  <si>
    <t>Pine Lodge, Brittas, Co. Dublin</t>
  </si>
  <si>
    <t>Tony Darcy</t>
  </si>
  <si>
    <t>Grant</t>
  </si>
  <si>
    <t>SD11A/0227/EP</t>
  </si>
  <si>
    <t>https://planning.agileapplications.ie/southdublin/application-details/50823</t>
  </si>
  <si>
    <t xml:space="preserve">GRANT EXTENSION OF DURATION OF PERMISSION                                       </t>
  </si>
  <si>
    <t>New bungalow with associated packaged waste water treatment system and</t>
  </si>
  <si>
    <t>St. Judes, Rathcreedan, Rathcoole, Co. Dublin</t>
  </si>
  <si>
    <t>Robert O'Brien</t>
  </si>
  <si>
    <t xml:space="preserve">CN0080025SD         </t>
  </si>
  <si>
    <t>SD17A/0079</t>
  </si>
  <si>
    <t>https://planning.agileapplications.ie/southdublin/application-details/51956</t>
  </si>
  <si>
    <t xml:space="preserve">GRANT OUTLINE PERM. &amp; REFUSE OUTLINE PERM.                                      </t>
  </si>
  <si>
    <t>Demolition of the existing single storey extension to the rear of the existing c</t>
  </si>
  <si>
    <t>463, Rockbrook, Rathfarnham, Dublin 16.</t>
  </si>
  <si>
    <t>William Murray</t>
  </si>
  <si>
    <t>SD16A/0351</t>
  </si>
  <si>
    <t>https://planning.agileapplications.ie/southdublin/application-details/51189</t>
  </si>
  <si>
    <t xml:space="preserve">Grant Permission                                                                </t>
  </si>
  <si>
    <t>Construction of a four bedroomed detached two storey dormer</t>
  </si>
  <si>
    <t>Hynestown, Peamount Road, Newcastle, Co Dublin</t>
  </si>
  <si>
    <t>Maeve Walsh</t>
  </si>
  <si>
    <t xml:space="preserve">CN0095198SD         </t>
  </si>
  <si>
    <t>SD18A/0035</t>
  </si>
  <si>
    <t>https://planning.agileapplications.ie/southdublin/application-details/53635</t>
  </si>
  <si>
    <t xml:space="preserve">GRANT PERMISSION                                                                </t>
  </si>
  <si>
    <t>Alterations to an existing granted planning permission</t>
  </si>
  <si>
    <t>Rathcreedan, Rathcoole, Co. Dublin</t>
  </si>
  <si>
    <t>Lucy McCarthy</t>
  </si>
  <si>
    <t>SD18A/0161</t>
  </si>
  <si>
    <t>https://planning.agileapplications.ie/southdublin/application-details/54166</t>
  </si>
  <si>
    <t xml:space="preserve">GRANT PERMISSION &amp; GRANT RETENTION                                              </t>
  </si>
  <si>
    <t>Retention permission for the following as built</t>
  </si>
  <si>
    <t>River House, Hazelhatch, Newcastle, Co. Dublin</t>
  </si>
  <si>
    <t>Paul &amp; Lorraine Mooney</t>
  </si>
  <si>
    <t>SD17A/0135</t>
  </si>
  <si>
    <t>SD18A/0110</t>
  </si>
  <si>
    <t>https://planning.agileapplications.ie/southdublin/application-details/53979</t>
  </si>
  <si>
    <t xml:space="preserve">Appeal Withdrawn                                                                </t>
  </si>
  <si>
    <t>Single storey dwelling, waste water treatment system and associated site works.</t>
  </si>
  <si>
    <t>Cruagh, Rockbrook, Rathfarnham, Dublin 16</t>
  </si>
  <si>
    <t>Alan Concannon</t>
  </si>
  <si>
    <t xml:space="preserve">Bohernabreena                                                              </t>
  </si>
  <si>
    <t xml:space="preserve">CN0067137SD         </t>
  </si>
  <si>
    <t>SD17A/0265</t>
  </si>
  <si>
    <t>SD18A/0431</t>
  </si>
  <si>
    <t>https://planning.agileapplications.ie/southdublin/application-details/55479</t>
  </si>
  <si>
    <t>Demolition of the existing bungalow (190.3sq.m.) and the construction of a two s</t>
  </si>
  <si>
    <t>Ferndale, Carrigeen, Rathcoole, Co. Dublin</t>
  </si>
  <si>
    <t>Damian &amp; Kay Hickey</t>
  </si>
  <si>
    <t xml:space="preserve">CN0056793SD         </t>
  </si>
  <si>
    <t>SD18A/0256</t>
  </si>
  <si>
    <t>https://planning.agileapplications.ie/southdublin/application-details/54561</t>
  </si>
  <si>
    <t>Modifications to existing dwelling and shop to include 1. Ground</t>
  </si>
  <si>
    <t>Fort Bridge, Bohernabreena, Co. Dublin.</t>
  </si>
  <si>
    <t>R. Naughton &amp; E. Dicker</t>
  </si>
  <si>
    <t xml:space="preserve">CN0055002SD         </t>
  </si>
  <si>
    <t xml:space="preserve">SD19A/0244 </t>
  </si>
  <si>
    <t>SD19A/0244</t>
  </si>
  <si>
    <t>https://planning.agileapplications.ie/southdublin/application-details/56967</t>
  </si>
  <si>
    <t>Retention and completion of development on site comprising a single two storey</t>
  </si>
  <si>
    <t>Kiltipper Road, Old Bawn, Tallaght, Dublin 24</t>
  </si>
  <si>
    <t>Donal O'Connor</t>
  </si>
  <si>
    <t xml:space="preserve">Tallaght Kiltipper                                                         </t>
  </si>
  <si>
    <t>SD20A/0005</t>
  </si>
  <si>
    <t>https://planning.agileapplications.ie/southdublin/application-details/57948</t>
  </si>
  <si>
    <t>Retention of reconstruction of existing cottage; change of window opening sizes</t>
  </si>
  <si>
    <t>Cotbrook Lodge, Castlekelly, Bohernabreena, Dublin 24</t>
  </si>
  <si>
    <t>John &amp; Lorna Stewart</t>
  </si>
  <si>
    <t>SD15A/0251/EP</t>
  </si>
  <si>
    <t>SD20A/0092</t>
  </si>
  <si>
    <t>https://planning.agileapplications.ie/southdublin/application-details/58539</t>
  </si>
  <si>
    <t>Change of house plans from those that were previously granted under</t>
  </si>
  <si>
    <t>Greyfort, Cruagh, Rockbrook, Rathfarnham, Dublin 16</t>
  </si>
  <si>
    <t>Frank O'Gorman</t>
  </si>
  <si>
    <t>SD20A/0279</t>
  </si>
  <si>
    <t>https://planning.agileapplications.ie/southdublin/application-details/59660</t>
  </si>
  <si>
    <t>Construction of a single storey, three bedroom dwelling house (279.8sq.m);</t>
  </si>
  <si>
    <t>Tay Lane, Greenogue, Rathcoole, Co. Dublin</t>
  </si>
  <si>
    <t xml:space="preserve">CN0107408SD         </t>
  </si>
  <si>
    <t>SD18A/0203</t>
  </si>
  <si>
    <t>SD21A/0009</t>
  </si>
  <si>
    <t>https://planning.agileapplications.ie/southdublin/application-details/60102</t>
  </si>
  <si>
    <t>A horse isolation unit consisting of 5 enclosed stable cubicles</t>
  </si>
  <si>
    <t>Farmersvale, Kill, Co. Dublin</t>
  </si>
  <si>
    <t>Laura Durkin</t>
  </si>
  <si>
    <t>SD20A/0200</t>
  </si>
  <si>
    <t>https://planning.agileapplications.ie/southdublin/application-details/59193</t>
  </si>
  <si>
    <t>Two storey dwelling in side garden of existing family home using existing</t>
  </si>
  <si>
    <t>Baldonnell Upper, Baldonnell Road, Dublin 22</t>
  </si>
  <si>
    <t>David Fallon</t>
  </si>
  <si>
    <t>SD22A/0327</t>
  </si>
  <si>
    <t>https://planning.agileapplications.ie/southdublin/application-details/62928</t>
  </si>
  <si>
    <t>Change of house plans of two storey private dwelling in side garden of existing</t>
  </si>
  <si>
    <t>Baldonnell Road, Baldonnell Upper, Dublin 22</t>
  </si>
  <si>
    <t xml:space="preserve">CN0107009SD         </t>
  </si>
  <si>
    <t>SD22A/0402</t>
  </si>
  <si>
    <t>https://planning.agileapplications.ie/southdublin/application-details/63318</t>
  </si>
  <si>
    <t>Proposed 3 bedroom dwelling (233.6sqm), single storey. Installation of a package</t>
  </si>
  <si>
    <t>Crockaunadreenagh Road, Redgap, Rathcoole, Dublin</t>
  </si>
  <si>
    <t>Pearse McKiernan</t>
  </si>
  <si>
    <t>SD22A/0470</t>
  </si>
  <si>
    <t>https://planning.agileapplications.ie/southdublin/application-details/63625</t>
  </si>
  <si>
    <t>Permission &amp; Retention including a two storey terraced dwellings and recorded pr</t>
  </si>
  <si>
    <t>6 &amp; 7, Mill Lane, Palmerstown, Dublin 20</t>
  </si>
  <si>
    <t>Cathriona Russell &amp; Thomas Cummins</t>
  </si>
  <si>
    <t xml:space="preserve">Palmerstown West                                                           </t>
  </si>
  <si>
    <t>Palmerstown-Fonthill</t>
  </si>
  <si>
    <t xml:space="preserve">CN0107776SD         </t>
  </si>
  <si>
    <t>SD23A/0037</t>
  </si>
  <si>
    <t>https://planning.agileapplications.ie/southdublin/application-details/63844</t>
  </si>
  <si>
    <t>The development will consist of an extension joining the existing permitted gara</t>
  </si>
  <si>
    <t>Blessington Road, Moanaspick, Dublin 24, Dublin</t>
  </si>
  <si>
    <t>Albert and Siobhan Price</t>
  </si>
  <si>
    <t>SD23A/0280</t>
  </si>
  <si>
    <t>https://planning.agileapplications.ie/southdublin/application-details/65045</t>
  </si>
  <si>
    <t>Amendment to SDCC Reg. Ref. SD20A/0279 to amend the floor area of the permitted</t>
  </si>
  <si>
    <t>c. 0.7674Ha Site, Tay Lane, Greenogue, Rathcoole, Dublin</t>
  </si>
  <si>
    <t xml:space="preserve">CN0113030SD         </t>
  </si>
  <si>
    <t>Permission Refused</t>
  </si>
  <si>
    <t>https://planning.agileapplications.ie/southdublin/application-details/50079</t>
  </si>
  <si>
    <t xml:space="preserve">REFUSE PERMISSION FOR RETENTION                                                 </t>
  </si>
  <si>
    <t>Retention of timber structure for use as farm office and veterinary store along</t>
  </si>
  <si>
    <t>Refuse</t>
  </si>
  <si>
    <t>SD16A/0089</t>
  </si>
  <si>
    <t>https://planning.agileapplications.ie/southdublin/application-details/50160</t>
  </si>
  <si>
    <t>Construction of a new house, garage and associated site works including a new</t>
  </si>
  <si>
    <t>Redgap, Rathcoole, Co. Dublin</t>
  </si>
  <si>
    <t>Alan Mansfield</t>
  </si>
  <si>
    <t>SD16A/0109</t>
  </si>
  <si>
    <t>https://planning.agileapplications.ie/southdublin/application-details/50245</t>
  </si>
  <si>
    <t>Construction of 2 detached, two storey dwelling houses, extension to</t>
  </si>
  <si>
    <t>Woodview, Corrybeg, Templeogue, Dublin 6W</t>
  </si>
  <si>
    <t>V. McConnell Jnr. &amp; M. McConnell</t>
  </si>
  <si>
    <t xml:space="preserve">Templeogue Cypress                                                         </t>
  </si>
  <si>
    <t>Rathfarnham-Templeogue</t>
  </si>
  <si>
    <t>SD16A/0129</t>
  </si>
  <si>
    <t>https://planning.agileapplications.ie/southdublin/application-details/50316</t>
  </si>
  <si>
    <t>Construction of a detached spilt level single storey dwelling with sarnafil</t>
  </si>
  <si>
    <t>Cruagh Lane, Killakee, Rathfarnham, Dublin 16.</t>
  </si>
  <si>
    <t>Paul &amp; Brenda Gallagher</t>
  </si>
  <si>
    <t>SD16A/0147</t>
  </si>
  <si>
    <t>https://planning.agileapplications.ie/southdublin/application-details/50410</t>
  </si>
  <si>
    <t>Detached two storey house, sewage treatment facility and associated site works.</t>
  </si>
  <si>
    <t>Friarstown Lower, Bohernabreena, Dublin 24</t>
  </si>
  <si>
    <t>Ross Phibbs</t>
  </si>
  <si>
    <t>SD16A/0186</t>
  </si>
  <si>
    <t>https://planning.agileapplications.ie/southdublin/application-details/50551</t>
  </si>
  <si>
    <t>Construction of a detached single storey bungalow, detached domestic garage and</t>
  </si>
  <si>
    <t>Castlewarden, Newcastle, Co Dublin</t>
  </si>
  <si>
    <t>Avril Corcoran</t>
  </si>
  <si>
    <t>SD16A/0190</t>
  </si>
  <si>
    <t>https://planning.agileapplications.ie/southdublin/application-details/50561</t>
  </si>
  <si>
    <t>A one and half storey Farm Style house, site entrance, proprietary wastewater</t>
  </si>
  <si>
    <t>Piperstown, Bohernabreena, Dublin 24</t>
  </si>
  <si>
    <t>Maeve Murphy</t>
  </si>
  <si>
    <t>SD16A/0194</t>
  </si>
  <si>
    <t>https://planning.agileapplications.ie/southdublin/application-details/50574</t>
  </si>
  <si>
    <t xml:space="preserve">Refuse Permission                                                               </t>
  </si>
  <si>
    <t>Proposed erection of 3 bed bungalow, installation of wastewater treatment plant</t>
  </si>
  <si>
    <t>McDonaghs Lane, Brittas, Co. Dublin</t>
  </si>
  <si>
    <t>Annette &amp; Alan Ritchie</t>
  </si>
  <si>
    <t>SD16A/0201</t>
  </si>
  <si>
    <t>https://planning.agileapplications.ie/southdublin/application-details/50601</t>
  </si>
  <si>
    <t>Construct a one and a half storey house, secondary waste water treatment unit</t>
  </si>
  <si>
    <t>Glassamucky, Glenasmole, Bohernabreena, Dublin 24</t>
  </si>
  <si>
    <t>Louise Grimes</t>
  </si>
  <si>
    <t>SD16A/0252</t>
  </si>
  <si>
    <t>https://planning.agileapplications.ie/southdublin/application-details/50778</t>
  </si>
  <si>
    <t>Building single storey private dwelling with waste water treatment system and</t>
  </si>
  <si>
    <t>Boherboy, Saggart, Co Dublin</t>
  </si>
  <si>
    <t>Patricia Ennis &amp; Noel Kinsella</t>
  </si>
  <si>
    <t>SD16A/0269</t>
  </si>
  <si>
    <t>https://planning.agileapplications.ie/southdublin/application-details/50856</t>
  </si>
  <si>
    <t>New dwelling house, on site treatment system and all associated site works.</t>
  </si>
  <si>
    <t>Coolemine, Rathcoole, Co. Dublin</t>
  </si>
  <si>
    <t>Ciaran &amp; Karen Seoige</t>
  </si>
  <si>
    <t>SD16A/0312</t>
  </si>
  <si>
    <t>https://planning.agileapplications.ie/southdublin/application-details/51008</t>
  </si>
  <si>
    <t>The construction of a single storey 4 bedroom detached dormer dwelling</t>
  </si>
  <si>
    <t>Laura Kehoe</t>
  </si>
  <si>
    <t>SD16A/0347</t>
  </si>
  <si>
    <t>https://planning.agileapplications.ie/southdublin/application-details/51184</t>
  </si>
  <si>
    <t>New single storey bungalow house on footprint of original dwelling house</t>
  </si>
  <si>
    <t>Lower Castlekelly Road, Glenasmole, Dublin 24.</t>
  </si>
  <si>
    <t>Ronan Gough</t>
  </si>
  <si>
    <t>SD16A/0354</t>
  </si>
  <si>
    <t>https://planning.agileapplications.ie/southdublin/application-details/51207</t>
  </si>
  <si>
    <t>Proposed dwelling &amp; farm structure with associated site works</t>
  </si>
  <si>
    <t>Ballymorefinn, Bohernabreena, Co. Dublin</t>
  </si>
  <si>
    <t>Bernard Glennon</t>
  </si>
  <si>
    <t>SD11A/0192/EP</t>
  </si>
  <si>
    <t>https://planning.agileapplications.ie/southdublin/application-details/51313</t>
  </si>
  <si>
    <t xml:space="preserve">REFUSE EXT. OF DURATION OF PERMISSION                                           </t>
  </si>
  <si>
    <t>The construction of a bungalow dwelling and the installation of a wastewater</t>
  </si>
  <si>
    <t>Lands at Coolmine, Saggart, Co. Dublin.</t>
  </si>
  <si>
    <t>Karen Hurley</t>
  </si>
  <si>
    <t>SD16A/0428</t>
  </si>
  <si>
    <t>https://planning.agileapplications.ie/southdublin/application-details/51496</t>
  </si>
  <si>
    <t>Construction of split level 4 bedroom, grass/pitched roof dwelling house and ass</t>
  </si>
  <si>
    <t>Killakee Road, Rathfarnham, Dublin 16</t>
  </si>
  <si>
    <t>Kerrie O'Keeffe &amp; Owen Brennan</t>
  </si>
  <si>
    <t>SD16A/0438</t>
  </si>
  <si>
    <t>https://planning.agileapplications.ie/southdublin/application-details/51543</t>
  </si>
  <si>
    <t>Conversion of existing derelict 2 storey dwelling into new 2 storey</t>
  </si>
  <si>
    <t>Old School site, Mill Lane, Palmerstown, Dublin 20.</t>
  </si>
  <si>
    <t>Glenside Porperties</t>
  </si>
  <si>
    <t>SD16A/0455</t>
  </si>
  <si>
    <t>https://planning.agileapplications.ie/southdublin/application-details/51586</t>
  </si>
  <si>
    <t>Construction of split level 3 bed bungalow. Lower level of the dwelling has</t>
  </si>
  <si>
    <t>Kimblewick, Coolmine, Saggart, Co. Dublin</t>
  </si>
  <si>
    <t>Orla Marron</t>
  </si>
  <si>
    <t>SD16A/0460</t>
  </si>
  <si>
    <t>https://planning.agileapplications.ie/southdublin/application-details/51604</t>
  </si>
  <si>
    <t>Construction of a detached single storey bungalow, detached stable block consist</t>
  </si>
  <si>
    <t>SD17A/0046</t>
  </si>
  <si>
    <t>https://planning.agileapplications.ie/southdublin/application-details/51813</t>
  </si>
  <si>
    <t>Construction of a new dwellig house, on-site treatment system and all associated</t>
  </si>
  <si>
    <t>Coolmine, Rathcoole, Co. Dublin.</t>
  </si>
  <si>
    <t>Ciaran &amp; Karen Seoighe</t>
  </si>
  <si>
    <t>https://planning.agileapplications.ie/southdublin/application-details/52242</t>
  </si>
  <si>
    <t>Construction of a split-level 1 and 2 storey dwellings, waste water treatment sy</t>
  </si>
  <si>
    <t>Cruagh, Rockbrook, Rathfarnham, Dublin 16.</t>
  </si>
  <si>
    <t>SD17A/0137</t>
  </si>
  <si>
    <t>https://planning.agileapplications.ie/southdublin/application-details/52236</t>
  </si>
  <si>
    <t>4 bedroom two storey dormer style house</t>
  </si>
  <si>
    <t>Windmill Hill, Carrigeen, Rathcoole, Co. Dublin.</t>
  </si>
  <si>
    <t>John &amp; Clara Chambers</t>
  </si>
  <si>
    <t>SD17A/0157</t>
  </si>
  <si>
    <t>https://planning.agileapplications.ie/southdublin/application-details/52345</t>
  </si>
  <si>
    <t>Construct one and a half storey house, secondary waste water treatment unit and</t>
  </si>
  <si>
    <t>Glassamucky, Glenasmole, Tallaght, Dublin 24</t>
  </si>
  <si>
    <t>SD17A/0165</t>
  </si>
  <si>
    <t>https://planning.agileapplications.ie/southdublin/application-details/52377</t>
  </si>
  <si>
    <t>Sub-division of an existing site for the construction of a single storey bungalo</t>
  </si>
  <si>
    <t>Calliaghstown Lower, Rathcoole, Co. Dublin</t>
  </si>
  <si>
    <t>John Dunne</t>
  </si>
  <si>
    <t>SD17A/0190</t>
  </si>
  <si>
    <t>https://planning.agileapplications.ie/southdublin/application-details/52459</t>
  </si>
  <si>
    <t>Single storey bungalow with onsite treatment plant</t>
  </si>
  <si>
    <t>Coolmine, Saggart, Co Dublin</t>
  </si>
  <si>
    <t>Denise Fetherston</t>
  </si>
  <si>
    <t>SD17A/0189</t>
  </si>
  <si>
    <t>https://planning.agileapplications.ie/southdublin/application-details/52460</t>
  </si>
  <si>
    <t>Construction of a split-level, part 2 storey, part 3 storey dwelling (380sq.m),</t>
  </si>
  <si>
    <t>Adjacent to 'Elsemere', Tibradden Road, Rockbrook, Dublin 16.</t>
  </si>
  <si>
    <t>Aoife &amp; Eoin Ryan</t>
  </si>
  <si>
    <t>SD17A/0200</t>
  </si>
  <si>
    <t>https://planning.agileapplications.ie/southdublin/application-details/52494</t>
  </si>
  <si>
    <t>Detached split level single storey dwelling</t>
  </si>
  <si>
    <t>SD17A/0204</t>
  </si>
  <si>
    <t>https://planning.agileapplications.ie/southdublin/application-details/52509</t>
  </si>
  <si>
    <t>Detached single storey, three bedroom dwelling</t>
  </si>
  <si>
    <t>Crockaunadreenagh, Rathcoole, Co. Dublin</t>
  </si>
  <si>
    <t>Fiona Brady</t>
  </si>
  <si>
    <t>SD17A/0207</t>
  </si>
  <si>
    <t>https://planning.agileapplications.ie/southdublin/application-details/52524</t>
  </si>
  <si>
    <t>Single storey split level bungalow, treatment system and percolation area</t>
  </si>
  <si>
    <t>The Lugg, Saggart, Co. Dublin</t>
  </si>
  <si>
    <t>Ashling &amp; Paul Magee</t>
  </si>
  <si>
    <t>SD17A/0228</t>
  </si>
  <si>
    <t>https://planning.agileapplications.ie/southdublin/application-details/52604</t>
  </si>
  <si>
    <t>Detached dormer dwelling, treatment system, landscaping and tree planting</t>
  </si>
  <si>
    <t>Castlebaggot, Kilmactalway, Newcastle, Co. Dublin</t>
  </si>
  <si>
    <t>Ger &amp; Lisa McIntyre</t>
  </si>
  <si>
    <t>https://planning.agileapplications.ie/southdublin/application-details/52775</t>
  </si>
  <si>
    <t>Demolish existing bungalow and replace it with a new bungalow</t>
  </si>
  <si>
    <t>Damian and Kay Hickey</t>
  </si>
  <si>
    <t>SD17A/0346</t>
  </si>
  <si>
    <t>https://planning.agileapplications.ie/southdublin/application-details/53057</t>
  </si>
  <si>
    <t>Two storey split level bungalow, waste water treatment system,</t>
  </si>
  <si>
    <t>Megans Lane, Crooksling, Saggart, Co. Dublin</t>
  </si>
  <si>
    <t>Jeff Kelly</t>
  </si>
  <si>
    <t>SD17A/0347</t>
  </si>
  <si>
    <t>https://planning.agileapplications.ie/southdublin/application-details/53058</t>
  </si>
  <si>
    <t>Construction of a single storey timber residential structure.</t>
  </si>
  <si>
    <t>McDonagh's Lane, Glenaraneen, Brittas, Co. Dublin</t>
  </si>
  <si>
    <t>B. McDonagh Junior</t>
  </si>
  <si>
    <t>SD17A/0350</t>
  </si>
  <si>
    <t>https://planning.agileapplications.ie/southdublin/application-details/53064</t>
  </si>
  <si>
    <t>One 4 bedroom 2 storey house.</t>
  </si>
  <si>
    <t>Kiltalown Cottage, Kiltalown Lane, Tallaght, Dublin 24, D24 HOX6</t>
  </si>
  <si>
    <t>New Hope Residential Centre</t>
  </si>
  <si>
    <t>SD17A/0433</t>
  </si>
  <si>
    <t>https://planning.agileapplications.ie/southdublin/application-details/53379</t>
  </si>
  <si>
    <t>Two storey dormer house to rear and side of existing single storey cottage</t>
  </si>
  <si>
    <t>Mount Carmel, Crockshane, Rathcoole, Co. Dublin</t>
  </si>
  <si>
    <t>Gareth McHale</t>
  </si>
  <si>
    <t>SD18A/0011</t>
  </si>
  <si>
    <t>https://planning.agileapplications.ie/southdublin/application-details/53564</t>
  </si>
  <si>
    <t>Outline permission for the development of a dwelling house.  The proposed develo</t>
  </si>
  <si>
    <t>Redgap &amp; Coolmine, Rathcoole, Co. Dublin</t>
  </si>
  <si>
    <t>Ciaran and Karen Seoighe</t>
  </si>
  <si>
    <t>SD18A/0028</t>
  </si>
  <si>
    <t>https://planning.agileapplications.ie/southdublin/application-details/53623</t>
  </si>
  <si>
    <t>Single storey 242sq.m, four bedroom dwelling, new site entrance, sewage</t>
  </si>
  <si>
    <t>Arderrig, Lucan, Co. Dublin</t>
  </si>
  <si>
    <t>Susan Casey</t>
  </si>
  <si>
    <t xml:space="preserve">Lucan St Helens                                                            </t>
  </si>
  <si>
    <t xml:space="preserve">Lucan                                             </t>
  </si>
  <si>
    <t>SD18A/0032</t>
  </si>
  <si>
    <t>https://planning.agileapplications.ie/southdublin/application-details/53628</t>
  </si>
  <si>
    <t>254sq.m dormer house, wastewater treatment unit, new entrance</t>
  </si>
  <si>
    <t>Ballinascorney Upper, Ballinascorney, Co. Dublin</t>
  </si>
  <si>
    <t>Kevin &amp; Lisa McEvoy</t>
  </si>
  <si>
    <t>SD18A/0038</t>
  </si>
  <si>
    <t>https://planning.agileapplications.ie/southdublin/application-details/53656</t>
  </si>
  <si>
    <t>Construction of dormer bungalow, foul waste water treatment system</t>
  </si>
  <si>
    <t>Ballymana Lane, Ballymana, Kiltipper, Dublin 24</t>
  </si>
  <si>
    <t>Aengus and Fiona Cullen</t>
  </si>
  <si>
    <t>SD18A/0082</t>
  </si>
  <si>
    <t>https://planning.agileapplications.ie/southdublin/application-details/53835</t>
  </si>
  <si>
    <t>Detached two storey dwelling with 5 bedrooms</t>
  </si>
  <si>
    <t>On lands (c. 0.82 ha) at Tassaggart Drive, Coldwater Lakes, Boherboy, Saggart, Co Dublin.</t>
  </si>
  <si>
    <t>Sam Mansfield</t>
  </si>
  <si>
    <t xml:space="preserve">Palmerstown Village                                                        </t>
  </si>
  <si>
    <t>SD18A/0083</t>
  </si>
  <si>
    <t>https://planning.agileapplications.ie/southdublin/application-details/53840</t>
  </si>
  <si>
    <t>To construct a dwelling house together with a waste water treatment system and</t>
  </si>
  <si>
    <t>Highdown Hill, Newcastle, Co. Dublin.</t>
  </si>
  <si>
    <t>Eleanor Murray</t>
  </si>
  <si>
    <t>SD18A/0105</t>
  </si>
  <si>
    <t>https://planning.agileapplications.ie/southdublin/application-details/53943</t>
  </si>
  <si>
    <t>Construction of a single storey split level, 4 no. bedroom house measuring</t>
  </si>
  <si>
    <t>Meagan's Lane, Boherboy, Saggart, Co. Dublin.</t>
  </si>
  <si>
    <t>Noel &amp; Patricia Kinsella</t>
  </si>
  <si>
    <t>SD18A/0124</t>
  </si>
  <si>
    <t>https://planning.agileapplications.ie/southdublin/application-details/54027</t>
  </si>
  <si>
    <t>Construction of 1 part single storey, part 2 storey, split level 4 bedroom</t>
  </si>
  <si>
    <t>Lands at, 'Elsemere', Tibradden Road, Rockbrook, Dublin 16.</t>
  </si>
  <si>
    <t>Aoife and Eoin Ryan</t>
  </si>
  <si>
    <t>SD18A/0127</t>
  </si>
  <si>
    <t>https://planning.agileapplications.ie/southdublin/application-details/54035</t>
  </si>
  <si>
    <t>New five bedroom dormer bungalow dwelling house with pitched roof over.  A new</t>
  </si>
  <si>
    <t>Athgoe North, Newcastle, Co. Dublin.</t>
  </si>
  <si>
    <t>John &amp; Alienor Kenny</t>
  </si>
  <si>
    <t>SD18A/0167</t>
  </si>
  <si>
    <t>https://planning.agileapplications.ie/southdublin/application-details/54202</t>
  </si>
  <si>
    <t>Construction of a two storey dwelling with single storey annex, serviced with</t>
  </si>
  <si>
    <t>Newtown Upper, Rathcoole, Co Dublin.</t>
  </si>
  <si>
    <t>Frank Glynn</t>
  </si>
  <si>
    <t>SD18A/0173</t>
  </si>
  <si>
    <t>https://planning.agileapplications.ie/southdublin/application-details/54225</t>
  </si>
  <si>
    <t>Dormer bungalow, treatment system and percolation area, new vehicular access</t>
  </si>
  <si>
    <t>Meegans Lane, Crooksling, Saggart, Co. Dublin.</t>
  </si>
  <si>
    <t>Hazel Stanley</t>
  </si>
  <si>
    <t>https://planning.agileapplications.ie/southdublin/application-details/54331</t>
  </si>
  <si>
    <t>(A) A horse isolation unit consisting of 3 enclosed stables, tackroom, staff</t>
  </si>
  <si>
    <t>Farmersvale, Kill, Co. Dublin.</t>
  </si>
  <si>
    <t>SD18A/0218</t>
  </si>
  <si>
    <t>https://planning.agileapplications.ie/southdublin/application-details/54392</t>
  </si>
  <si>
    <t xml:space="preserve">Refuse Outline Permission                                                       </t>
  </si>
  <si>
    <t>5 bedroom, split level bungalow (c.230sq.m) with proprietary waste water</t>
  </si>
  <si>
    <t>Stoney Lane, Rathcoole, Co. Dublin</t>
  </si>
  <si>
    <t>Conor Fyans</t>
  </si>
  <si>
    <t>SD18A/0246</t>
  </si>
  <si>
    <t>https://planning.agileapplications.ie/southdublin/application-details/54516</t>
  </si>
  <si>
    <t>Revised entrance, detached bungalow, double garage, septic tank with</t>
  </si>
  <si>
    <t>Crooksling, Brittas, Co. Dublin.</t>
  </si>
  <si>
    <t>Robert Gibbons</t>
  </si>
  <si>
    <t>SD18A/0248</t>
  </si>
  <si>
    <t>https://planning.agileapplications.ie/southdublin/application-details/54523</t>
  </si>
  <si>
    <t>Construction of a 3 bed bungalow, new waste water treatment system with</t>
  </si>
  <si>
    <t>Kimblewick, Coolmine, Saggart, Co. Dublin.</t>
  </si>
  <si>
    <t>SD18A/0258</t>
  </si>
  <si>
    <t>https://planning.agileapplications.ie/southdublin/application-details/54563</t>
  </si>
  <si>
    <t>Detached single storey bungalow, shared vehicular</t>
  </si>
  <si>
    <t>Gleann Na Coille, Kilakee Road, Rathfarnham, Dublin 16RW26.</t>
  </si>
  <si>
    <t>Chanelle Moynagh</t>
  </si>
  <si>
    <t>SD18A/0260</t>
  </si>
  <si>
    <t>https://planning.agileapplications.ie/southdublin/application-details/54567</t>
  </si>
  <si>
    <t>Erection of a 3 bed bungalow, installation of wastewater treatment plant and</t>
  </si>
  <si>
    <t>McDonaghs Lane, Glenaraneen, Brittas, Co. Dublin.</t>
  </si>
  <si>
    <t>A. Ritchie (nee McDonagh) &amp; Alan Ritchie</t>
  </si>
  <si>
    <t>SD18A/0313</t>
  </si>
  <si>
    <t>https://planning.agileapplications.ie/southdublin/application-details/54810</t>
  </si>
  <si>
    <t>Construction of a detached 3-bed single storey bungalow on lands to the south</t>
  </si>
  <si>
    <t>178, Rockbrook, Dublin 16</t>
  </si>
  <si>
    <t>Kevin Leavey</t>
  </si>
  <si>
    <t>SD18A/0361</t>
  </si>
  <si>
    <t>https://planning.agileapplications.ie/southdublin/application-details/55014</t>
  </si>
  <si>
    <t>Construct house on site to the rear; consisting of a two storey section to the</t>
  </si>
  <si>
    <t>Ayrfield House, Tay Lane, Rathcreedan, Rathcoole, Co. Dublin</t>
  </si>
  <si>
    <t>Barry Gargan</t>
  </si>
  <si>
    <t>SD18A/0390</t>
  </si>
  <si>
    <t>https://planning.agileapplications.ie/southdublin/application-details/55177</t>
  </si>
  <si>
    <t>Single storey dwelling (155sq.m) ridge height 5.85m above surrounding ground</t>
  </si>
  <si>
    <t>Slade Valley, Brittas, Co. Dublin.</t>
  </si>
  <si>
    <t>Hugh Byrne</t>
  </si>
  <si>
    <t>SD18A/0414</t>
  </si>
  <si>
    <t>https://planning.agileapplications.ie/southdublin/application-details/55364</t>
  </si>
  <si>
    <t>A one/two storey dormer style, 4 bedroom house with associated site works</t>
  </si>
  <si>
    <t>SD18A/0432</t>
  </si>
  <si>
    <t>https://planning.agileapplications.ie/southdublin/application-details/55481</t>
  </si>
  <si>
    <t>Demolition of bungalow (190sq.m) and construction of single storey four bedroom</t>
  </si>
  <si>
    <t>SD19A/0001</t>
  </si>
  <si>
    <t>https://planning.agileapplications.ie/southdublin/application-details/55639</t>
  </si>
  <si>
    <t>Detached single storey bungalow with external wheelchair ramp; accessible car sp</t>
  </si>
  <si>
    <t>Barleybank, Kilakee Road, Dublin 16</t>
  </si>
  <si>
    <t>Brian Morton</t>
  </si>
  <si>
    <t>SD19A/0010</t>
  </si>
  <si>
    <t>https://planning.agileapplications.ie/southdublin/application-details/55679</t>
  </si>
  <si>
    <t>Erection of 3 bed bungalow installation of wastewater treatment plant and percol</t>
  </si>
  <si>
    <t>McDonaghs Lane, Glenaraneen, Brittas, Co. Dublin</t>
  </si>
  <si>
    <t>SD08A/0513/FEP</t>
  </si>
  <si>
    <t>https://planning.agileapplications.ie/southdublin/application-details/56015</t>
  </si>
  <si>
    <t xml:space="preserve">REFUSE FURTHER EXT. OF DURATION OF PERM.                                        </t>
  </si>
  <si>
    <t>Partly constructed dwelling up to wall plate level.  Permission for completion</t>
  </si>
  <si>
    <t>Banshee, Castlewarden, Newcastle, Co. Dublin.</t>
  </si>
  <si>
    <t>Paul Brady</t>
  </si>
  <si>
    <t>SD19A/0155</t>
  </si>
  <si>
    <t>https://planning.agileapplications.ie/southdublin/application-details/56353</t>
  </si>
  <si>
    <t>Five bedroom dormer bungalow dwelling with pitched roof over; foul sewer treatme</t>
  </si>
  <si>
    <t>SD13A/0274/EP</t>
  </si>
  <si>
    <t>https://planning.agileapplications.ie/southdublin/application-details/55933</t>
  </si>
  <si>
    <t>Replacing existing single storey 2 bed house with new 3 bed dormer bungalow</t>
  </si>
  <si>
    <t>Tay Lane, Rathcoole, Co. Dublin</t>
  </si>
  <si>
    <t>Mr. B. Farrell</t>
  </si>
  <si>
    <t>SD19A/0178</t>
  </si>
  <si>
    <t>https://planning.agileapplications.ie/southdublin/application-details/56550</t>
  </si>
  <si>
    <t>Single storey split level bungalow; treatment system and percolation area; new v</t>
  </si>
  <si>
    <t>Paul &amp; Ashling Magee</t>
  </si>
  <si>
    <t>SD19A/0194</t>
  </si>
  <si>
    <t>https://planning.agileapplications.ie/southdublin/application-details/56679</t>
  </si>
  <si>
    <t>Single storey bungalow with onsite treatment plant and sand polishing filter and</t>
  </si>
  <si>
    <t>Coolmine, Saggart, Co.Dublin</t>
  </si>
  <si>
    <t>SD19A/0211</t>
  </si>
  <si>
    <t>https://planning.agileapplications.ie/southdublin/application-details/56767</t>
  </si>
  <si>
    <t>Erection of 3 bed house, Christmas Tree Farming, 1 stable area for horse</t>
  </si>
  <si>
    <t>Annette (nee McDonagh) Ritchie, Alan &amp; Dylan Ritchie</t>
  </si>
  <si>
    <t>SD19A/0238</t>
  </si>
  <si>
    <t>https://planning.agileapplications.ie/southdublin/application-details/56939</t>
  </si>
  <si>
    <t>Construction of 1 new two storey, three bedroom detached dormer bungalow with si</t>
  </si>
  <si>
    <t>Crockaunadreenagh, Newcastle, Co. Dublin</t>
  </si>
  <si>
    <t>David &amp; Laura O'Sullivan</t>
  </si>
  <si>
    <t>SD19A/0298</t>
  </si>
  <si>
    <t>https://planning.agileapplications.ie/southdublin/application-details/57331</t>
  </si>
  <si>
    <t>Retain a single storey family farm house locate</t>
  </si>
  <si>
    <t>Ballymana Lane, Kiltipper, Tallaght, Dublin 24</t>
  </si>
  <si>
    <t>SD19A/0311</t>
  </si>
  <si>
    <t>https://planning.agileapplications.ie/southdublin/application-details/57402</t>
  </si>
  <si>
    <t>4 dormer style bungalows and all auxiliary works: Type A 137sq.m &amp; Type B</t>
  </si>
  <si>
    <t>Hazel Hatch Road, Newcastle, Co. Dublin</t>
  </si>
  <si>
    <t>Carmel Flynn</t>
  </si>
  <si>
    <t>SD19A/0340</t>
  </si>
  <si>
    <t>https://planning.agileapplications.ie/southdublin/application-details/57565</t>
  </si>
  <si>
    <t>Erection of split-level 1-2 storey three bed dwelling house with family flat; ho</t>
  </si>
  <si>
    <t>Cruagh Road, Rockbrook, Rathfarnham, Dublin 16</t>
  </si>
  <si>
    <t>Leo &amp; Deborah Heavey</t>
  </si>
  <si>
    <t>SD19A/0396</t>
  </si>
  <si>
    <t>https://planning.agileapplications.ie/southdublin/application-details/57866</t>
  </si>
  <si>
    <t>Construction of a new detached two storey house, together with all other associa</t>
  </si>
  <si>
    <t>Edmondstown Road, Rockbrook, Rathfarnham, Dublin 16</t>
  </si>
  <si>
    <t>Randal Logue</t>
  </si>
  <si>
    <t>SD19A/0317</t>
  </si>
  <si>
    <t>https://planning.agileapplications.ie/southdublin/application-details/57443</t>
  </si>
  <si>
    <t>(i) Demolition of an existing two storey, three bedroom dwelling and storage she</t>
  </si>
  <si>
    <t>Holloweds Hill, Redgap, Rathcoole, Co. Dublin</t>
  </si>
  <si>
    <t>Robert &amp; Helen Kavanagh</t>
  </si>
  <si>
    <t>SD20A/0060</t>
  </si>
  <si>
    <t>https://planning.agileapplications.ie/southdublin/application-details/58364</t>
  </si>
  <si>
    <t>Construction of a new two storey dwelling comprising ground floor and lower grou</t>
  </si>
  <si>
    <t>Cunard, Glenasmole, Tallaght, Dublin 24</t>
  </si>
  <si>
    <t>John Keegan &amp; Laura Nunez</t>
  </si>
  <si>
    <t>SD20A/0104</t>
  </si>
  <si>
    <t>https://planning.agileapplications.ie/southdublin/application-details/58608</t>
  </si>
  <si>
    <t>Split storey dwelling over two levels with domestic garage with effluent treatme</t>
  </si>
  <si>
    <t>Slievethoul, Rathcoole, Co. Dublin</t>
  </si>
  <si>
    <t>Stephen Martin</t>
  </si>
  <si>
    <t>SD20A/0131</t>
  </si>
  <si>
    <t>https://planning.agileapplications.ie/southdublin/application-details/58760</t>
  </si>
  <si>
    <t>Material change of use to convert the recording studio &amp; control room</t>
  </si>
  <si>
    <t>Beech View, Kilteel Road, Newtown, Rathcoole, Co. Dublin, D24 WP26</t>
  </si>
  <si>
    <t>Daire Winston</t>
  </si>
  <si>
    <t>SD20A/0136</t>
  </si>
  <si>
    <t>https://planning.agileapplications.ie/southdublin/application-details/58784</t>
  </si>
  <si>
    <t>Construction of a new detached single storey dwelling with existing vehicular ac</t>
  </si>
  <si>
    <t>Mary Liz Walshe &amp; John Paul Rooney</t>
  </si>
  <si>
    <t>SD20A/0157</t>
  </si>
  <si>
    <t>https://planning.agileapplications.ie/southdublin/application-details/58979</t>
  </si>
  <si>
    <t>Erection of three bed bungalow; strawberry farming; contain of 1 stable</t>
  </si>
  <si>
    <t>Annette Ritchie (nee McDonagh) &amp; Alan Ritchie</t>
  </si>
  <si>
    <t>SD20A/0173</t>
  </si>
  <si>
    <t>https://planning.agileapplications.ie/southdublin/application-details/59074</t>
  </si>
  <si>
    <t>(A) A horse isolation unit consisting on 3 enclosed stables</t>
  </si>
  <si>
    <t>Farmersvale, Kill, Co. Kildare</t>
  </si>
  <si>
    <t>SD20A/0179</t>
  </si>
  <si>
    <t>https://planning.agileapplications.ie/southdublin/application-details/59109</t>
  </si>
  <si>
    <t>Construction of a single storey three bedroom dwelling house (279.8sq.m); reposi</t>
  </si>
  <si>
    <t>SD20A/0208</t>
  </si>
  <si>
    <t>https://planning.agileapplications.ie/southdublin/application-details/59235</t>
  </si>
  <si>
    <t>The erection of a 156sq.m single storey dwelling house, three stables</t>
  </si>
  <si>
    <t>Ian Haughan</t>
  </si>
  <si>
    <t>SD20A/0245</t>
  </si>
  <si>
    <t>https://planning.agileapplications.ie/southdublin/application-details/59423</t>
  </si>
  <si>
    <t>John Kenny &amp; Alienor Conlon Kenny</t>
  </si>
  <si>
    <t>SD20A/0313</t>
  </si>
  <si>
    <t>https://planning.agileapplications.ie/southdublin/application-details/59861</t>
  </si>
  <si>
    <t>Erection of 2 two-bedroom single storey holiday cottages for</t>
  </si>
  <si>
    <t>Agricultural lands at Cunard, Glenasmole, Dublin 24</t>
  </si>
  <si>
    <t>Myles &amp; Carmel Murphy</t>
  </si>
  <si>
    <t>SD20A/0353</t>
  </si>
  <si>
    <t>https://planning.agileapplications.ie/southdublin/application-details/60001</t>
  </si>
  <si>
    <t>One/two storey dormer style four bedroom house; associated works and water treat</t>
  </si>
  <si>
    <t>SD20A/0354</t>
  </si>
  <si>
    <t>https://planning.agileapplications.ie/southdublin/application-details/60002</t>
  </si>
  <si>
    <t>Kilteel Road, Carrigeen, Rathcoole, Co. Dublin</t>
  </si>
  <si>
    <t>SD21A/0011</t>
  </si>
  <si>
    <t>https://planning.agileapplications.ie/southdublin/application-details/60119</t>
  </si>
  <si>
    <t>Two storey dwelling; garage and effluent treatment plant located to north west s</t>
  </si>
  <si>
    <t>Hazelhatch Road, Newcastle, Co Dublin</t>
  </si>
  <si>
    <t>Paula &amp; Brian Carrigan</t>
  </si>
  <si>
    <t>https://planning.agileapplications.ie/southdublin/application-details/60401</t>
  </si>
  <si>
    <t>Construction of a detached single storey split level bungalow; single storey dom</t>
  </si>
  <si>
    <t>Carrigeen, Rathcoole, Co. Dublin.</t>
  </si>
  <si>
    <t>SD20A/0074</t>
  </si>
  <si>
    <t>SD21A/0061</t>
  </si>
  <si>
    <t>https://planning.agileapplications.ie/southdublin/application-details/60418</t>
  </si>
  <si>
    <t>Change of use of partial ground floor area of public house for use as 2 apartmen</t>
  </si>
  <si>
    <t>Blue Gardenia, McDonagh's Lane, Brittas, Co. Dublin</t>
  </si>
  <si>
    <t>Edward Fahy</t>
  </si>
  <si>
    <t>SD21A/0073</t>
  </si>
  <si>
    <t>https://planning.agileapplications.ie/southdublin/application-details/60480</t>
  </si>
  <si>
    <t>Erection of a four bedroom detached dwelling house (284.1sq.m), part one and par</t>
  </si>
  <si>
    <t>Hillcrest House, Crockaunadreenagh Road, Redgap, Rathcoole, Co. Dublin</t>
  </si>
  <si>
    <t>SD21A/0085</t>
  </si>
  <si>
    <t>https://planning.agileapplications.ie/southdublin/application-details/60524</t>
  </si>
  <si>
    <t>Dormer type bungalow; domestic garage; access through site by means of existing</t>
  </si>
  <si>
    <t>Lower Castlekelly Road, Bohernabreena, Tallaght, Dublin 24</t>
  </si>
  <si>
    <t>Emma Satelle</t>
  </si>
  <si>
    <t>SD21A/0138</t>
  </si>
  <si>
    <t>https://planning.agileapplications.ie/southdublin/application-details/60880</t>
  </si>
  <si>
    <t>Single storey dwelling; installation of a new mechanical waste water treatment s</t>
  </si>
  <si>
    <t>Church Lane, Bohernabreena, Dublin 24</t>
  </si>
  <si>
    <t>Gerard Doyle</t>
  </si>
  <si>
    <t>SD21A/0173</t>
  </si>
  <si>
    <t>https://planning.agileapplications.ie/southdublin/application-details/61019</t>
  </si>
  <si>
    <t>Construction of a contemporary style two storey two bedroom dwelling house on th</t>
  </si>
  <si>
    <t>Radharc, Woodtown Way, Stocking Lane, Dublin 16, D16 WV74</t>
  </si>
  <si>
    <t>Camillus &amp; Maire Muldowney</t>
  </si>
  <si>
    <t xml:space="preserve">Ballyboden                                                                 </t>
  </si>
  <si>
    <t>SD21A/0177</t>
  </si>
  <si>
    <t>https://planning.agileapplications.ie/southdublin/application-details/61027</t>
  </si>
  <si>
    <t>Carrigeen, Rathcoole, Co. Dublin</t>
  </si>
  <si>
    <t>SD21A/0178</t>
  </si>
  <si>
    <t>https://planning.agileapplications.ie/southdublin/application-details/61028</t>
  </si>
  <si>
    <t>Demolition of detached shed &amp; stables; construction of single storey detached ad</t>
  </si>
  <si>
    <t>Slievethoul, Brittas, Co. Dublin</t>
  </si>
  <si>
    <t>Dermot McDonnell</t>
  </si>
  <si>
    <t>SD21A/0237</t>
  </si>
  <si>
    <t>https://planning.agileapplications.ie/southdublin/application-details/61252</t>
  </si>
  <si>
    <t>Five bedroom, dormer bungalow dwelling house with pitched roof over; foul sewer</t>
  </si>
  <si>
    <t>SD21A/0263</t>
  </si>
  <si>
    <t>https://planning.agileapplications.ie/southdublin/application-details/61355</t>
  </si>
  <si>
    <t>Construction of a single storey dwelling, waste water treatment system, well, 3</t>
  </si>
  <si>
    <t>Annette and Alan Richie</t>
  </si>
  <si>
    <t>SD21A/0265</t>
  </si>
  <si>
    <t>https://planning.agileapplications.ie/southdublin/application-details/61361</t>
  </si>
  <si>
    <t>Retention of 77sq.m floor space divided evenly between ground and first floors</t>
  </si>
  <si>
    <t>'The Villa', Blessington Road, Saggart, Co. Dublin</t>
  </si>
  <si>
    <t>Billy Palmer</t>
  </si>
  <si>
    <t>SD21A/0338</t>
  </si>
  <si>
    <t>https://planning.agileapplications.ie/southdublin/application-details/61666</t>
  </si>
  <si>
    <t>Construction of a detached single storey bungalow; vehicular entrance; secondary</t>
  </si>
  <si>
    <t>Ringwood, Hazelhatch, Cellbridge, Co. Kildare</t>
  </si>
  <si>
    <t>Frank Reynolds</t>
  </si>
  <si>
    <t>SD21A/0349</t>
  </si>
  <si>
    <t>https://planning.agileapplications.ie/southdublin/application-details/61704</t>
  </si>
  <si>
    <t>Retention for a single storey dwelling with a vehicular access; Permission for t</t>
  </si>
  <si>
    <t>Paddy Eustace</t>
  </si>
  <si>
    <t>SD21A/0351</t>
  </si>
  <si>
    <t>https://planning.agileapplications.ie/southdublin/application-details/61707</t>
  </si>
  <si>
    <t>Construct a single storey dwelling; a secondary waste water treatment system wit</t>
  </si>
  <si>
    <t>Edward Collins</t>
  </si>
  <si>
    <t>SD22A/0027</t>
  </si>
  <si>
    <t>https://planning.agileapplications.ie/southdublin/application-details/61850</t>
  </si>
  <si>
    <t>(a) Change of use of existing unused horse stables (151.34sqm.) to a two bedroom</t>
  </si>
  <si>
    <t>'Mattie', Windmillhill, Rathcoole, Co. Dublin, D24T267</t>
  </si>
  <si>
    <t>Paula and Barry Egan</t>
  </si>
  <si>
    <t>SD22A/0070</t>
  </si>
  <si>
    <t>https://planning.agileapplications.ie/southdublin/application-details/61997</t>
  </si>
  <si>
    <t>Two storey house; detached one storey domestic garage; effluent treatment system</t>
  </si>
  <si>
    <t>Coolmine Saggart Co. Dublin</t>
  </si>
  <si>
    <t>Will Lynch</t>
  </si>
  <si>
    <t>SD22A/0084</t>
  </si>
  <si>
    <t>https://planning.agileapplications.ie/southdublin/application-details/62135</t>
  </si>
  <si>
    <t>Retention of construction of a single storey timber residential structure.</t>
  </si>
  <si>
    <t>Brendan McDonagh Jnr.</t>
  </si>
  <si>
    <t>SD22A/0117</t>
  </si>
  <si>
    <t>https://planning.agileapplications.ie/southdublin/application-details/62275</t>
  </si>
  <si>
    <t>Construction of single storey dwelling with waste water treatment system, well,</t>
  </si>
  <si>
    <t>Annette &amp; Alan Richie</t>
  </si>
  <si>
    <t>SD22A/0354</t>
  </si>
  <si>
    <t>https://planning.agileapplications.ie/southdublin/application-details/63064</t>
  </si>
  <si>
    <t>Demolition of a bedroom extension to the existing house, previously granted unde</t>
  </si>
  <si>
    <t>Beechlawn, Kilakee Road, Rathfarnham, Dublin 16</t>
  </si>
  <si>
    <t>Danielle O'Kelly</t>
  </si>
  <si>
    <t>SD22A/0480</t>
  </si>
  <si>
    <t>https://planning.agileapplications.ie/southdublin/application-details/63648</t>
  </si>
  <si>
    <t>Construction of a new 215sq.m single storey, pitched roof family dwelling; New p</t>
  </si>
  <si>
    <t>Allagour, Glenasmole, Dublin 24</t>
  </si>
  <si>
    <t>Ciaran Jones &amp; Maeve Byrne</t>
  </si>
  <si>
    <t>https://planning.agileapplications.ie/southdublin/application-details/63705</t>
  </si>
  <si>
    <t>Permission for 4 bed dormer house, new site entrance and septic tank with percol</t>
  </si>
  <si>
    <t>Lee Boggans and Michelle Nolan-Kissane</t>
  </si>
  <si>
    <t>SD23A/0030</t>
  </si>
  <si>
    <t>https://planning.agileapplications.ie/southdublin/application-details/63817</t>
  </si>
  <si>
    <t>New detached bungalow type dwelling house, (B) New vehicular recessed entrance o</t>
  </si>
  <si>
    <t>Lands at Intersection of Meagans Lane and L7377 Mount Seskin Road, Crooksling, Saggart, Co. Dublin</t>
  </si>
  <si>
    <t>Leanne Byrne</t>
  </si>
  <si>
    <t>SD23A/0058</t>
  </si>
  <si>
    <t>https://planning.agileapplications.ie/southdublin/application-details/63989</t>
  </si>
  <si>
    <t>The development will consist of the construction of a single storey timber resid</t>
  </si>
  <si>
    <t>Brendan McDonagh Jnr</t>
  </si>
  <si>
    <t>SD22A/0367</t>
  </si>
  <si>
    <t>https://planning.agileapplications.ie/southdublin/application-details/63120</t>
  </si>
  <si>
    <t>Construction of a new single storey detached sheltered dwelling (108sq.m) in the</t>
  </si>
  <si>
    <t>Forgefield, Stocking Lane, Firhouse, Newtown, Dublin 16</t>
  </si>
  <si>
    <t>Frank &amp; Roslain Norton</t>
  </si>
  <si>
    <t>SD23A/0293</t>
  </si>
  <si>
    <t>https://planning.agileapplications.ie/southdublin/application-details/65097</t>
  </si>
  <si>
    <t>Permission for a new 5 bed dormer house, new septic tank with percolation area a</t>
  </si>
  <si>
    <t>Rathcoole, Crockaunadreenagh, Dublin 24, Dublin</t>
  </si>
  <si>
    <t>David and Laura O'Sullivan</t>
  </si>
  <si>
    <t xml:space="preserve">SD23A/0309 </t>
  </si>
  <si>
    <t>SD23A/0309</t>
  </si>
  <si>
    <t>https://planning.agileapplications.ie/southdublin/application-details/65148</t>
  </si>
  <si>
    <t>(A) Construction of a one and a half storey and part single storey type house, (</t>
  </si>
  <si>
    <t>Aghfarrell, Brittas, Co. Dublin</t>
  </si>
  <si>
    <t>Michael Murphy</t>
  </si>
  <si>
    <t>SD23A/0330</t>
  </si>
  <si>
    <t>https://planning.agileapplications.ie/southdublin/application-details/65317</t>
  </si>
  <si>
    <t>The construction of a single storey dwelling with waste water treatment system,</t>
  </si>
  <si>
    <t xml:space="preserve">Application Withdrawn </t>
  </si>
  <si>
    <t>https://planning.agileapplications.ie/southdublin/application-details/58151</t>
  </si>
  <si>
    <t xml:space="preserve">WITHDRAW THE APPLICATION                                                        </t>
  </si>
  <si>
    <t>House and detached garage with septic tank and percolation area with all</t>
  </si>
  <si>
    <t>'Greyfort', Pine Forest, Cruagh, Rockbrook, Rathfarnham, Dublin 16</t>
  </si>
  <si>
    <t>Withdrawn</t>
  </si>
  <si>
    <t>https://planning.agileapplications.ie/southdublin/application-details/58477</t>
  </si>
  <si>
    <t>Change of use of partial ground floor area of public house for use as 5 ensuite</t>
  </si>
  <si>
    <t>SD22A/0146</t>
  </si>
  <si>
    <t>https://planning.agileapplications.ie/southdublin/application-details/62436</t>
  </si>
  <si>
    <t xml:space="preserve">DECLARED WITHDRAWN                                                              </t>
  </si>
  <si>
    <t>Four-bedroom dwelling of approximately 187 sqm on 2 levels (ground floor and dor</t>
  </si>
  <si>
    <t>Cruagh Lane, Rockbrook, Rathfarnham, Dublin 16, D16 H294</t>
  </si>
  <si>
    <t>Sarah Jane Kearney</t>
  </si>
  <si>
    <t>Totals For Appeals</t>
  </si>
  <si>
    <t>N/A</t>
  </si>
  <si>
    <t>Totals For Additional Information</t>
  </si>
  <si>
    <t>Totals For Refusals</t>
  </si>
  <si>
    <t>Totals For Withdrawn</t>
  </si>
  <si>
    <t>The below table shows all applications for one off housing in both the RU and HA zoned area's of South Dublin between the 1st of January 2016 and the 31st of December 2023</t>
  </si>
  <si>
    <t>Applications are broken down by Decision and orderd by the date registered</t>
  </si>
  <si>
    <t>for clarity purposes</t>
  </si>
  <si>
    <t xml:space="preserve">Invalid applications have been removed </t>
  </si>
  <si>
    <t>The Related application column contains the reg ref of the first application on the same or similar site within the time period</t>
  </si>
  <si>
    <t>If any application on the same or similar site has been granted the Reg Ref is noted in the Related Applications Granted Column</t>
  </si>
  <si>
    <t>For illustrative purposes any site which has been subject to repeat applications is coloured blue</t>
  </si>
  <si>
    <t>Totals For Grants, Note: of the 20 grants issued only 9 have lodged a commencement notice. 5 grants are in the 17 month period of the 2022-2028 CDP averaging 3.3 houses per annum; 15 are within the period of the 2016-2022 CDP averaging 2.5 per annum</t>
  </si>
  <si>
    <t xml:space="preserve">REFUSE OUTLINE PERMISSION                                                                     </t>
  </si>
  <si>
    <t>Awaiting</t>
  </si>
  <si>
    <t>Current Appeals to the Board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</si>
</sst>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1"/>
      <color theme="1"/>
      <name val="Aptos Narrow"/>
      <family val="2"/>
      <scheme val="minor"/>
    </font>
    <font>
      <u/>
      <sz val="11"/>
      <color theme="10"/>
      <name val="Aptos Narrow"/>
      <family val="2"/>
      <scheme val="minor"/>
    </font>
    <font>
      <sz val="26"/>
      <color theme="1"/>
      <name val="Aptos Narrow"/>
      <family val="2"/>
      <scheme val="minor"/>
    </font>
    <font>
      <sz val="14"/>
      <color theme="1"/>
      <name val="Aptos Narrow"/>
      <family val="2"/>
      <scheme val="minor"/>
    </font>
  </fonts>
  <fills count="5">
    <fill>
      <patternFill patternType="none"/>
    </fill>
    <fill>
      <patternFill patternType="gray125"/>
    </fill>
    <fill>
      <patternFill patternType="solid">
        <fgColor theme="2" tint="-0.249977111117893"/>
        <bgColor indexed="64"/>
      </patternFill>
    </fill>
    <fill>
      <patternFill patternType="solid">
        <fgColor theme="7" tint="0.59999389629810485"/>
        <bgColor indexed="64"/>
      </patternFill>
    </fill>
    <fill>
      <patternFill patternType="solid">
        <fgColor theme="0" tint="-0.14999847407452621"/>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17">
    <xf numFmtId="0" fontId="0" fillId="0" borderId="0" xfId="0"/>
    <xf numFmtId="0" fontId="1" fillId="2" borderId="2" xfId="0" applyFont="1" applyFill="1" applyBorder="1" applyAlignment="1">
      <alignment vertical="center" wrapText="1"/>
    </xf>
    <xf numFmtId="0" fontId="0" fillId="0" borderId="2" xfId="0" applyBorder="1" applyAlignment="1">
      <alignment vertical="center" wrapText="1"/>
    </xf>
    <xf numFmtId="0" fontId="2" fillId="0" borderId="2" xfId="1" applyBorder="1" applyAlignment="1">
      <alignment vertical="center" wrapText="1"/>
    </xf>
    <xf numFmtId="14" fontId="0" fillId="0" borderId="2" xfId="0" applyNumberFormat="1" applyBorder="1" applyAlignment="1">
      <alignment vertical="center" wrapText="1"/>
    </xf>
    <xf numFmtId="0" fontId="0" fillId="3" borderId="2" xfId="0" applyFill="1" applyBorder="1" applyAlignment="1">
      <alignment vertical="center" wrapText="1"/>
    </xf>
    <xf numFmtId="14" fontId="0" fillId="3" borderId="2" xfId="0" applyNumberFormat="1" applyFill="1" applyBorder="1" applyAlignment="1">
      <alignment vertical="center" wrapText="1"/>
    </xf>
    <xf numFmtId="0" fontId="2" fillId="3" borderId="2" xfId="1" applyFill="1" applyBorder="1" applyAlignment="1">
      <alignment vertical="center" wrapText="1"/>
    </xf>
    <xf numFmtId="0" fontId="0" fillId="3" borderId="3" xfId="0" applyFill="1" applyBorder="1" applyAlignment="1">
      <alignment vertical="center" wrapText="1"/>
    </xf>
    <xf numFmtId="14" fontId="0" fillId="3" borderId="3" xfId="0" applyNumberFormat="1" applyFill="1" applyBorder="1" applyAlignment="1">
      <alignment vertical="center" wrapText="1"/>
    </xf>
    <xf numFmtId="0" fontId="0" fillId="4" borderId="4" xfId="0" applyFill="1" applyBorder="1" applyAlignment="1">
      <alignment vertical="center" wrapText="1"/>
    </xf>
    <xf numFmtId="0" fontId="0" fillId="4" borderId="5" xfId="0" applyFill="1" applyBorder="1" applyAlignment="1">
      <alignment vertical="center" wrapText="1"/>
    </xf>
    <xf numFmtId="0" fontId="4" fillId="0" borderId="0" xfId="0" applyFont="1"/>
    <xf numFmtId="0" fontId="0" fillId="4" borderId="5" xfId="0" applyFill="1" applyBorder="1" applyAlignment="1">
      <alignment vertical="center" wrapText="1"/>
    </xf>
    <xf numFmtId="0" fontId="0" fillId="4" borderId="6" xfId="0" applyFill="1" applyBorder="1" applyAlignment="1">
      <alignment vertical="center" wrapText="1"/>
    </xf>
    <xf numFmtId="0" fontId="3" fillId="2" borderId="1" xfId="0" applyFont="1" applyFill="1" applyBorder="1"/>
    <xf numFmtId="0" fontId="3" fillId="0" borderId="1" xfId="0" applyFont="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dublincoco-my.sharepoint.com/personal/lmcevoy_sdublincoco_ie/Documents/ruralhousing2016-2023.xlsx" TargetMode="External"/><Relationship Id="rId1" Type="http://schemas.openxmlformats.org/officeDocument/2006/relationships/externalLinkPath" Target="https://sdublincoco-my.sharepoint.com/personal/lmcevoy_sdublincoco_ie/Documents/ruralhousing2016-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a"/>
      <sheetName val="zoneLookup"/>
      <sheetName val="Sheet4"/>
      <sheetName val="Sheet5"/>
      <sheetName val="PermittedLookup"/>
    </sheetNames>
    <sheetDataSet>
      <sheetData sheetId="0"/>
      <sheetData sheetId="1">
        <row r="1">
          <cell r="A1" t="str">
            <v>REF</v>
          </cell>
          <cell r="B1" t="str">
            <v>Zone</v>
          </cell>
        </row>
        <row r="2">
          <cell r="A2" t="str">
            <v>SD08A/0513/FEP</v>
          </cell>
          <cell r="B2" t="str">
            <v>RU</v>
          </cell>
        </row>
        <row r="3">
          <cell r="A3" t="str">
            <v>SD11A/0192/EP</v>
          </cell>
          <cell r="B3" t="str">
            <v>RU</v>
          </cell>
        </row>
        <row r="4">
          <cell r="A4" t="str">
            <v>SD11A/0227/EP</v>
          </cell>
          <cell r="B4" t="str">
            <v>RU</v>
          </cell>
        </row>
        <row r="5">
          <cell r="A5" t="str">
            <v>SD13A/0274/EP</v>
          </cell>
          <cell r="B5" t="str">
            <v>RU</v>
          </cell>
        </row>
        <row r="6">
          <cell r="A6" t="str">
            <v>SD15A/0251/EP</v>
          </cell>
          <cell r="B6" t="str">
            <v>RU</v>
          </cell>
        </row>
        <row r="7">
          <cell r="A7" t="str">
            <v>SD16A/0068</v>
          </cell>
          <cell r="B7" t="str">
            <v>HA</v>
          </cell>
        </row>
        <row r="8">
          <cell r="A8" t="str">
            <v>SD16A/0089</v>
          </cell>
          <cell r="B8" t="str">
            <v>RU</v>
          </cell>
        </row>
        <row r="9">
          <cell r="A9" t="str">
            <v>SD16A/0109</v>
          </cell>
          <cell r="B9" t="str">
            <v>HA</v>
          </cell>
        </row>
        <row r="10">
          <cell r="A10" t="str">
            <v>SD16A/0129</v>
          </cell>
          <cell r="B10" t="str">
            <v>RU</v>
          </cell>
        </row>
        <row r="11">
          <cell r="A11" t="str">
            <v>SD16A/0147</v>
          </cell>
          <cell r="B11" t="str">
            <v>HA</v>
          </cell>
        </row>
        <row r="12">
          <cell r="A12" t="str">
            <v>SD16A/0186</v>
          </cell>
          <cell r="B12" t="str">
            <v>RU</v>
          </cell>
        </row>
        <row r="13">
          <cell r="A13" t="str">
            <v>SD16A/0190</v>
          </cell>
          <cell r="B13" t="str">
            <v>HA</v>
          </cell>
        </row>
        <row r="14">
          <cell r="A14" t="str">
            <v>SD16A/0194</v>
          </cell>
          <cell r="B14" t="str">
            <v>HA</v>
          </cell>
        </row>
        <row r="15">
          <cell r="A15" t="str">
            <v>SD16A/0201</v>
          </cell>
          <cell r="B15" t="str">
            <v>HA</v>
          </cell>
        </row>
        <row r="16">
          <cell r="A16" t="str">
            <v>SD16A/0223</v>
          </cell>
          <cell r="B16" t="str">
            <v>HA</v>
          </cell>
        </row>
        <row r="17">
          <cell r="A17" t="str">
            <v>SD16A/0252</v>
          </cell>
          <cell r="B17" t="str">
            <v>RU</v>
          </cell>
        </row>
        <row r="18">
          <cell r="A18" t="str">
            <v>SD16A/0269</v>
          </cell>
          <cell r="B18" t="str">
            <v>RU</v>
          </cell>
        </row>
        <row r="19">
          <cell r="A19" t="str">
            <v>SD16A/0312</v>
          </cell>
          <cell r="B19" t="str">
            <v>RU</v>
          </cell>
        </row>
        <row r="20">
          <cell r="A20" t="str">
            <v>SD16A/0347</v>
          </cell>
          <cell r="B20" t="str">
            <v>HA</v>
          </cell>
        </row>
        <row r="21">
          <cell r="A21" t="str">
            <v>SD16A/0351</v>
          </cell>
          <cell r="B21" t="str">
            <v>RU</v>
          </cell>
        </row>
        <row r="22">
          <cell r="A22" t="str">
            <v>SD16A/0354</v>
          </cell>
          <cell r="B22" t="str">
            <v>HA</v>
          </cell>
        </row>
        <row r="23">
          <cell r="A23" t="str">
            <v>SD16A/0428</v>
          </cell>
          <cell r="B23" t="str">
            <v>HA</v>
          </cell>
        </row>
        <row r="24">
          <cell r="A24" t="str">
            <v>SD16A/0438</v>
          </cell>
          <cell r="B24" t="str">
            <v>HA</v>
          </cell>
        </row>
        <row r="25">
          <cell r="A25" t="str">
            <v>SD16A/0455</v>
          </cell>
          <cell r="B25" t="str">
            <v>RU</v>
          </cell>
        </row>
        <row r="26">
          <cell r="A26" t="str">
            <v>SD16A/0460</v>
          </cell>
          <cell r="B26" t="str">
            <v>RU</v>
          </cell>
        </row>
        <row r="27">
          <cell r="A27" t="str">
            <v>SD17A/0046</v>
          </cell>
          <cell r="B27" t="str">
            <v>RU</v>
          </cell>
        </row>
        <row r="28">
          <cell r="A28" t="str">
            <v>SD17A/0079</v>
          </cell>
          <cell r="B28" t="str">
            <v>RU</v>
          </cell>
        </row>
        <row r="29">
          <cell r="A29" t="str">
            <v>SD17A/0135</v>
          </cell>
          <cell r="B29" t="str">
            <v>RU</v>
          </cell>
        </row>
        <row r="30">
          <cell r="A30" t="str">
            <v>SD17A/0137</v>
          </cell>
          <cell r="B30" t="str">
            <v>RU</v>
          </cell>
        </row>
        <row r="31">
          <cell r="A31" t="str">
            <v>SD17A/0157</v>
          </cell>
          <cell r="B31" t="str">
            <v>HA</v>
          </cell>
        </row>
        <row r="32">
          <cell r="A32" t="str">
            <v>SD17A/0165</v>
          </cell>
          <cell r="B32" t="str">
            <v>RU</v>
          </cell>
        </row>
        <row r="33">
          <cell r="A33" t="str">
            <v>SD17A/0189</v>
          </cell>
          <cell r="B33" t="str">
            <v>RU</v>
          </cell>
        </row>
        <row r="34">
          <cell r="A34" t="str">
            <v>SD17A/0190</v>
          </cell>
          <cell r="B34" t="str">
            <v>RU</v>
          </cell>
        </row>
        <row r="35">
          <cell r="A35" t="str">
            <v>SD17A/0200</v>
          </cell>
          <cell r="B35" t="str">
            <v>RU</v>
          </cell>
        </row>
        <row r="36">
          <cell r="A36" t="str">
            <v>SD17A/0204</v>
          </cell>
          <cell r="B36" t="str">
            <v>RU</v>
          </cell>
        </row>
        <row r="37">
          <cell r="A37" t="str">
            <v>SD17A/0207</v>
          </cell>
          <cell r="B37" t="str">
            <v>RU</v>
          </cell>
        </row>
        <row r="38">
          <cell r="A38" t="str">
            <v>SD17A/0228</v>
          </cell>
          <cell r="B38" t="str">
            <v>RU</v>
          </cell>
        </row>
        <row r="39">
          <cell r="A39" t="str">
            <v>SD17A/0265</v>
          </cell>
          <cell r="B39" t="str">
            <v>RU</v>
          </cell>
        </row>
        <row r="40">
          <cell r="A40" t="str">
            <v>SD17A/0346</v>
          </cell>
          <cell r="B40" t="str">
            <v>HA</v>
          </cell>
        </row>
        <row r="41">
          <cell r="A41" t="str">
            <v>SD17A/0347</v>
          </cell>
          <cell r="B41" t="str">
            <v>HA</v>
          </cell>
        </row>
        <row r="42">
          <cell r="A42" t="str">
            <v>SD17A/0350</v>
          </cell>
          <cell r="B42" t="str">
            <v>RU</v>
          </cell>
        </row>
        <row r="43">
          <cell r="A43" t="str">
            <v>SD17A/0433</v>
          </cell>
          <cell r="B43" t="str">
            <v>RU</v>
          </cell>
        </row>
        <row r="44">
          <cell r="A44" t="str">
            <v>SD18A/0011</v>
          </cell>
          <cell r="B44" t="str">
            <v>RU</v>
          </cell>
        </row>
        <row r="45">
          <cell r="A45" t="str">
            <v>SD18A/0028</v>
          </cell>
          <cell r="B45" t="str">
            <v>RU</v>
          </cell>
        </row>
        <row r="46">
          <cell r="A46" t="str">
            <v>SD18A/0032</v>
          </cell>
          <cell r="B46" t="str">
            <v>HA</v>
          </cell>
        </row>
        <row r="47">
          <cell r="A47" t="str">
            <v>SD18A/0035</v>
          </cell>
          <cell r="B47" t="str">
            <v>RU</v>
          </cell>
        </row>
        <row r="48">
          <cell r="A48" t="str">
            <v>SD18A/0038</v>
          </cell>
          <cell r="B48" t="str">
            <v>RU</v>
          </cell>
        </row>
        <row r="49">
          <cell r="A49" t="str">
            <v>SD18A/0082</v>
          </cell>
          <cell r="B49" t="str">
            <v>RU</v>
          </cell>
        </row>
        <row r="50">
          <cell r="A50" t="str">
            <v>SD18A/0083</v>
          </cell>
          <cell r="B50" t="str">
            <v>RU</v>
          </cell>
        </row>
        <row r="51">
          <cell r="A51" t="str">
            <v>SD18A/0105</v>
          </cell>
          <cell r="B51" t="str">
            <v>RU</v>
          </cell>
        </row>
        <row r="52">
          <cell r="A52" t="str">
            <v>SD18A/0110</v>
          </cell>
          <cell r="B52" t="str">
            <v>RU</v>
          </cell>
        </row>
        <row r="53">
          <cell r="A53" t="str">
            <v>SD18A/0124</v>
          </cell>
          <cell r="B53" t="str">
            <v>RU</v>
          </cell>
        </row>
        <row r="54">
          <cell r="A54" t="str">
            <v>SD18A/0127</v>
          </cell>
          <cell r="B54" t="str">
            <v>RU</v>
          </cell>
        </row>
        <row r="55">
          <cell r="A55" t="str">
            <v>SD18A/0161</v>
          </cell>
          <cell r="B55" t="str">
            <v>RU</v>
          </cell>
        </row>
        <row r="56">
          <cell r="A56" t="str">
            <v>SD18A/0167</v>
          </cell>
          <cell r="B56" t="str">
            <v>RU</v>
          </cell>
        </row>
        <row r="57">
          <cell r="A57" t="str">
            <v>SD18A/0173</v>
          </cell>
          <cell r="B57" t="str">
            <v>RU</v>
          </cell>
        </row>
        <row r="58">
          <cell r="A58" t="str">
            <v>SD18A/0203</v>
          </cell>
          <cell r="B58" t="str">
            <v>RU</v>
          </cell>
        </row>
        <row r="59">
          <cell r="A59" t="str">
            <v>SD18A/0218</v>
          </cell>
          <cell r="B59" t="str">
            <v>RU</v>
          </cell>
        </row>
        <row r="60">
          <cell r="A60" t="str">
            <v>SD18A/0246</v>
          </cell>
          <cell r="B60" t="str">
            <v>HA</v>
          </cell>
        </row>
        <row r="61">
          <cell r="A61" t="str">
            <v>SD18A/0248</v>
          </cell>
          <cell r="B61" t="str">
            <v>RU</v>
          </cell>
        </row>
        <row r="62">
          <cell r="A62" t="str">
            <v>SD18A/0256</v>
          </cell>
          <cell r="B62" t="str">
            <v>HA</v>
          </cell>
        </row>
        <row r="63">
          <cell r="A63" t="str">
            <v>SD18A/0258</v>
          </cell>
          <cell r="B63" t="str">
            <v>HA</v>
          </cell>
        </row>
        <row r="64">
          <cell r="A64" t="str">
            <v>SD18A/0260</v>
          </cell>
          <cell r="B64" t="str">
            <v>HA</v>
          </cell>
        </row>
        <row r="65">
          <cell r="A65" t="str">
            <v>SD18A/0313</v>
          </cell>
          <cell r="B65" t="str">
            <v>RU</v>
          </cell>
        </row>
        <row r="66">
          <cell r="A66" t="str">
            <v>SD18A/0361</v>
          </cell>
          <cell r="B66" t="str">
            <v>RU</v>
          </cell>
        </row>
        <row r="67">
          <cell r="A67" t="str">
            <v>SD18A/0390</v>
          </cell>
          <cell r="B67" t="str">
            <v>HA</v>
          </cell>
        </row>
        <row r="68">
          <cell r="A68" t="str">
            <v>SD18A/0414</v>
          </cell>
          <cell r="B68" t="str">
            <v>RU</v>
          </cell>
        </row>
        <row r="69">
          <cell r="A69" t="str">
            <v>SD18A/0431</v>
          </cell>
          <cell r="B69" t="str">
            <v>RU</v>
          </cell>
        </row>
        <row r="70">
          <cell r="A70" t="str">
            <v>SD18A/0432</v>
          </cell>
          <cell r="B70" t="str">
            <v>RU</v>
          </cell>
        </row>
        <row r="71">
          <cell r="A71" t="str">
            <v>SD19A/0001</v>
          </cell>
          <cell r="B71" t="str">
            <v>RU</v>
          </cell>
        </row>
        <row r="72">
          <cell r="A72" t="str">
            <v>SD19A/0010</v>
          </cell>
          <cell r="B72" t="str">
            <v>HA</v>
          </cell>
        </row>
        <row r="73">
          <cell r="A73" t="str">
            <v xml:space="preserve">SD19A/0155 </v>
          </cell>
          <cell r="B73" t="str">
            <v>RU</v>
          </cell>
        </row>
        <row r="74">
          <cell r="A74" t="str">
            <v>SD19A/0178</v>
          </cell>
          <cell r="B74" t="str">
            <v>RU</v>
          </cell>
        </row>
        <row r="75">
          <cell r="A75" t="str">
            <v>SD19A/0194</v>
          </cell>
          <cell r="B75" t="str">
            <v>RU</v>
          </cell>
        </row>
        <row r="76">
          <cell r="A76" t="str">
            <v>SD19A/0211</v>
          </cell>
          <cell r="B76" t="str">
            <v>HA</v>
          </cell>
        </row>
        <row r="77">
          <cell r="A77" t="str">
            <v>SD19A/0238</v>
          </cell>
          <cell r="B77" t="str">
            <v>HA</v>
          </cell>
        </row>
        <row r="78">
          <cell r="A78" t="str">
            <v xml:space="preserve">SD19A/0244 </v>
          </cell>
          <cell r="B78" t="str">
            <v>RU</v>
          </cell>
        </row>
        <row r="79">
          <cell r="A79" t="str">
            <v>SD19A/0298</v>
          </cell>
          <cell r="B79" t="str">
            <v>HA</v>
          </cell>
        </row>
        <row r="80">
          <cell r="A80" t="str">
            <v>SD19A/0311</v>
          </cell>
          <cell r="B80" t="str">
            <v>RU</v>
          </cell>
        </row>
        <row r="81">
          <cell r="A81" t="str">
            <v>SD19A/0317</v>
          </cell>
          <cell r="B81" t="str">
            <v>RU</v>
          </cell>
        </row>
        <row r="82">
          <cell r="A82" t="str">
            <v>SD19A/0340</v>
          </cell>
          <cell r="B82" t="str">
            <v>RU</v>
          </cell>
        </row>
        <row r="83">
          <cell r="A83" t="str">
            <v>SD19A/0396</v>
          </cell>
          <cell r="B83" t="str">
            <v>RU</v>
          </cell>
        </row>
        <row r="84">
          <cell r="A84" t="str">
            <v>SD20A/0005</v>
          </cell>
          <cell r="B84" t="str">
            <v>HA</v>
          </cell>
        </row>
        <row r="85">
          <cell r="A85" t="str">
            <v>SD20A/0060</v>
          </cell>
          <cell r="B85" t="str">
            <v>HA</v>
          </cell>
        </row>
        <row r="86">
          <cell r="A86" t="str">
            <v>SD20A/0074</v>
          </cell>
          <cell r="B86" t="str">
            <v>HA</v>
          </cell>
        </row>
        <row r="87">
          <cell r="A87" t="str">
            <v>SD20A/0092</v>
          </cell>
          <cell r="B87" t="str">
            <v>RU</v>
          </cell>
        </row>
        <row r="88">
          <cell r="A88" t="str">
            <v>SD20A/0104</v>
          </cell>
          <cell r="B88" t="str">
            <v>HA</v>
          </cell>
        </row>
        <row r="89">
          <cell r="A89" t="str">
            <v>SD20A/0131</v>
          </cell>
          <cell r="B89" t="str">
            <v>RU</v>
          </cell>
        </row>
        <row r="90">
          <cell r="A90" t="str">
            <v>SD20A/0136</v>
          </cell>
          <cell r="B90" t="str">
            <v>RU</v>
          </cell>
        </row>
        <row r="91">
          <cell r="A91" t="str">
            <v>SD20A/0157</v>
          </cell>
          <cell r="B91" t="str">
            <v>HA</v>
          </cell>
        </row>
        <row r="92">
          <cell r="A92" t="str">
            <v>SD20A/0173</v>
          </cell>
          <cell r="B92" t="str">
            <v>RU</v>
          </cell>
        </row>
        <row r="93">
          <cell r="A93" t="str">
            <v>SD20A/0179</v>
          </cell>
          <cell r="B93" t="str">
            <v>RU</v>
          </cell>
        </row>
        <row r="94">
          <cell r="A94" t="str">
            <v>SD20A/0200</v>
          </cell>
          <cell r="B94" t="str">
            <v>RU</v>
          </cell>
        </row>
        <row r="95">
          <cell r="A95" t="str">
            <v>SD20A/0208</v>
          </cell>
          <cell r="B95" t="str">
            <v>RU</v>
          </cell>
        </row>
        <row r="96">
          <cell r="A96" t="str">
            <v>SD20A/0245</v>
          </cell>
          <cell r="B96" t="str">
            <v>RU</v>
          </cell>
        </row>
        <row r="97">
          <cell r="A97" t="str">
            <v>SD20A/0267</v>
          </cell>
          <cell r="B97" t="str">
            <v>HA</v>
          </cell>
        </row>
        <row r="98">
          <cell r="A98" t="str">
            <v>SD20A/0279</v>
          </cell>
          <cell r="B98" t="str">
            <v>RU</v>
          </cell>
        </row>
        <row r="99">
          <cell r="A99" t="str">
            <v>SD20A/0313</v>
          </cell>
          <cell r="B99" t="str">
            <v>HA</v>
          </cell>
        </row>
        <row r="100">
          <cell r="A100" t="str">
            <v>SD20A/0353</v>
          </cell>
          <cell r="B100" t="str">
            <v>RU</v>
          </cell>
        </row>
        <row r="101">
          <cell r="A101" t="str">
            <v>SD20A/0354</v>
          </cell>
          <cell r="B101" t="str">
            <v>RU</v>
          </cell>
        </row>
        <row r="102">
          <cell r="A102" t="str">
            <v>SD21A/0009</v>
          </cell>
          <cell r="B102" t="str">
            <v>RU</v>
          </cell>
        </row>
        <row r="103">
          <cell r="A103" t="str">
            <v>SD21A/0011</v>
          </cell>
          <cell r="B103" t="str">
            <v>RU</v>
          </cell>
        </row>
        <row r="104">
          <cell r="A104" t="str">
            <v>SD21A/0059</v>
          </cell>
          <cell r="B104" t="str">
            <v>RU</v>
          </cell>
        </row>
        <row r="105">
          <cell r="A105" t="str">
            <v>SD21A/0061</v>
          </cell>
          <cell r="B105" t="str">
            <v>HA</v>
          </cell>
        </row>
        <row r="106">
          <cell r="A106" t="str">
            <v>SD21A/0073</v>
          </cell>
          <cell r="B106" t="str">
            <v>RU</v>
          </cell>
        </row>
        <row r="107">
          <cell r="A107" t="str">
            <v>SD21A/0085</v>
          </cell>
          <cell r="B107" t="str">
            <v>HA</v>
          </cell>
        </row>
        <row r="108">
          <cell r="A108" t="str">
            <v>SD21A/0138</v>
          </cell>
          <cell r="B108" t="str">
            <v>HA</v>
          </cell>
        </row>
        <row r="109">
          <cell r="A109" t="str">
            <v>SD21A/0173</v>
          </cell>
          <cell r="B109" t="str">
            <v>RU</v>
          </cell>
        </row>
        <row r="110">
          <cell r="A110" t="str">
            <v>SD21A/0177</v>
          </cell>
          <cell r="B110" t="str">
            <v>RU</v>
          </cell>
        </row>
        <row r="111">
          <cell r="A111" t="str">
            <v>SD21A/0178</v>
          </cell>
          <cell r="B111" t="str">
            <v>HA</v>
          </cell>
        </row>
        <row r="112">
          <cell r="A112" t="str">
            <v>SD21A/0237</v>
          </cell>
          <cell r="B112" t="str">
            <v>RU</v>
          </cell>
        </row>
        <row r="113">
          <cell r="A113" t="str">
            <v>SD21A/0263</v>
          </cell>
          <cell r="B113" t="str">
            <v>HA</v>
          </cell>
        </row>
        <row r="114">
          <cell r="A114" t="str">
            <v>SD21A/0265</v>
          </cell>
          <cell r="B114" t="str">
            <v>RU</v>
          </cell>
        </row>
        <row r="115">
          <cell r="A115" t="str">
            <v>SD21A/0338</v>
          </cell>
          <cell r="B115" t="str">
            <v>RU</v>
          </cell>
        </row>
        <row r="116">
          <cell r="A116" t="str">
            <v>SD21A/0349</v>
          </cell>
          <cell r="B116" t="str">
            <v>HA</v>
          </cell>
        </row>
        <row r="117">
          <cell r="A117" t="str">
            <v>SD21A/0351</v>
          </cell>
          <cell r="B117" t="str">
            <v>HA</v>
          </cell>
        </row>
        <row r="118">
          <cell r="A118" t="str">
            <v>SD22A/0027</v>
          </cell>
          <cell r="B118" t="str">
            <v>RU</v>
          </cell>
        </row>
        <row r="119">
          <cell r="A119" t="str">
            <v>SD22A/0070</v>
          </cell>
          <cell r="B119" t="str">
            <v>RU</v>
          </cell>
        </row>
        <row r="120">
          <cell r="A120" t="str">
            <v>SD22A/0084</v>
          </cell>
          <cell r="B120" t="str">
            <v>HA</v>
          </cell>
        </row>
        <row r="121">
          <cell r="A121" t="str">
            <v>SD22A/0117</v>
          </cell>
          <cell r="B121" t="str">
            <v>HA</v>
          </cell>
        </row>
        <row r="122">
          <cell r="A122" t="str">
            <v>SD22A/0146</v>
          </cell>
          <cell r="B122" t="str">
            <v>RU</v>
          </cell>
        </row>
        <row r="123">
          <cell r="A123" t="str">
            <v>SD22A/0327</v>
          </cell>
          <cell r="B123" t="str">
            <v>RU</v>
          </cell>
        </row>
        <row r="124">
          <cell r="A124" t="str">
            <v>SD22A/0354</v>
          </cell>
          <cell r="B124" t="str">
            <v>RU</v>
          </cell>
        </row>
        <row r="125">
          <cell r="A125" t="str">
            <v>SD22A/0367</v>
          </cell>
          <cell r="B125" t="str">
            <v>RU</v>
          </cell>
        </row>
        <row r="126">
          <cell r="A126" t="str">
            <v>SD22A/0402</v>
          </cell>
          <cell r="B126" t="str">
            <v>RU</v>
          </cell>
        </row>
        <row r="127">
          <cell r="A127" t="str">
            <v>SD22A/0470</v>
          </cell>
          <cell r="B127" t="str">
            <v>HA</v>
          </cell>
        </row>
        <row r="128">
          <cell r="A128" t="str">
            <v>SD22A/0480</v>
          </cell>
          <cell r="B128" t="str">
            <v>HA</v>
          </cell>
        </row>
        <row r="129">
          <cell r="A129" t="str">
            <v>SD23A/0006</v>
          </cell>
          <cell r="B129" t="str">
            <v>RU</v>
          </cell>
        </row>
        <row r="130">
          <cell r="A130" t="str">
            <v>SD23A/0030</v>
          </cell>
          <cell r="B130" t="str">
            <v>HA</v>
          </cell>
        </row>
        <row r="131">
          <cell r="A131" t="str">
            <v>SD23A/0037</v>
          </cell>
          <cell r="B131" t="str">
            <v>HA</v>
          </cell>
        </row>
        <row r="132">
          <cell r="A132" t="str">
            <v>SD23A/0058</v>
          </cell>
          <cell r="B132" t="str">
            <v>HA</v>
          </cell>
        </row>
        <row r="133">
          <cell r="A133" t="str">
            <v xml:space="preserve">SD23A/0208 </v>
          </cell>
          <cell r="B133" t="str">
            <v>HA</v>
          </cell>
        </row>
        <row r="134">
          <cell r="A134" t="str">
            <v>SD23A/0226</v>
          </cell>
          <cell r="B134" t="str">
            <v>RU</v>
          </cell>
        </row>
        <row r="135">
          <cell r="A135" t="str">
            <v xml:space="preserve">SD23A/0235 </v>
          </cell>
          <cell r="B135" t="str">
            <v>RU</v>
          </cell>
        </row>
        <row r="136">
          <cell r="A136" t="str">
            <v xml:space="preserve">SD23A/0274 </v>
          </cell>
          <cell r="B136" t="str">
            <v>RU</v>
          </cell>
        </row>
        <row r="137">
          <cell r="A137" t="str">
            <v>SD23A/0280</v>
          </cell>
          <cell r="B137" t="str">
            <v>RU</v>
          </cell>
        </row>
        <row r="138">
          <cell r="A138" t="str">
            <v>SD23A/0293</v>
          </cell>
          <cell r="B138" t="str">
            <v>HA</v>
          </cell>
        </row>
        <row r="139">
          <cell r="A139" t="str">
            <v xml:space="preserve">SD23A/0309 </v>
          </cell>
          <cell r="B139" t="str">
            <v>HA</v>
          </cell>
        </row>
        <row r="140">
          <cell r="A140" t="str">
            <v>SD23A/0330</v>
          </cell>
          <cell r="B140" t="str">
            <v>HA</v>
          </cell>
        </row>
      </sheetData>
      <sheetData sheetId="2"/>
      <sheetData sheetId="3"/>
      <sheetData sheetId="4">
        <row r="2">
          <cell r="A2" t="str">
            <v>SD15A/0251/EP</v>
          </cell>
          <cell r="B2" t="str">
            <v>SD20A/0092</v>
          </cell>
        </row>
        <row r="3">
          <cell r="A3" t="str">
            <v>SD17A/0135</v>
          </cell>
          <cell r="B3" t="str">
            <v>SD18A/0110</v>
          </cell>
        </row>
        <row r="4">
          <cell r="A4" t="str">
            <v>SD17A/0265</v>
          </cell>
          <cell r="B4" t="str">
            <v>SD18A/0431</v>
          </cell>
        </row>
        <row r="5">
          <cell r="A5" t="str">
            <v>SD18A/0035</v>
          </cell>
          <cell r="B5" t="str">
            <v>SD18A/0035</v>
          </cell>
        </row>
        <row r="6">
          <cell r="A6" t="str">
            <v>SD18A/0035</v>
          </cell>
          <cell r="B6" t="str">
            <v>SD20A/0279</v>
          </cell>
        </row>
        <row r="7">
          <cell r="A7" t="str">
            <v>SD18A/0035</v>
          </cell>
          <cell r="B7" t="str">
            <v>SD23A/0280</v>
          </cell>
        </row>
        <row r="8">
          <cell r="A8" t="str">
            <v>SD18A/0203</v>
          </cell>
          <cell r="B8" t="str">
            <v>SD21A/0009</v>
          </cell>
        </row>
        <row r="9">
          <cell r="A9" t="str">
            <v>SD20A/0200</v>
          </cell>
          <cell r="B9" t="str">
            <v>SD20A/0200</v>
          </cell>
        </row>
        <row r="10">
          <cell r="A10" t="str">
            <v>SD20A/0200</v>
          </cell>
          <cell r="B10" t="str">
            <v>SD22A/0327</v>
          </cell>
        </row>
        <row r="11">
          <cell r="A11" t="str">
            <v>SD22A/0402</v>
          </cell>
          <cell r="B11" t="str">
            <v>SD22A/0402</v>
          </cell>
        </row>
        <row r="12">
          <cell r="A12" t="str">
            <v>SD11A/0227/EP</v>
          </cell>
          <cell r="B12" t="str">
            <v>SD11A/0227/EP</v>
          </cell>
        </row>
        <row r="13">
          <cell r="A13" t="str">
            <v>SD16A/0223</v>
          </cell>
          <cell r="B13" t="str">
            <v>SD16A/0223</v>
          </cell>
        </row>
        <row r="14">
          <cell r="A14" t="str">
            <v>SD16A/0351</v>
          </cell>
          <cell r="B14" t="str">
            <v>SD16A/0351</v>
          </cell>
        </row>
        <row r="15">
          <cell r="A15" t="str">
            <v>SD17A/0079</v>
          </cell>
          <cell r="B15" t="str">
            <v>SD17A/0079</v>
          </cell>
        </row>
        <row r="16">
          <cell r="A16" t="str">
            <v>SD18A/0161</v>
          </cell>
          <cell r="B16" t="str">
            <v>SD18A/0161</v>
          </cell>
        </row>
        <row r="17">
          <cell r="A17" t="str">
            <v>SD18A/0256</v>
          </cell>
          <cell r="B17" t="str">
            <v>SD18A/0256</v>
          </cell>
        </row>
        <row r="18">
          <cell r="A18" t="str">
            <v xml:space="preserve">SD19A/0244 </v>
          </cell>
          <cell r="B18" t="str">
            <v xml:space="preserve">SD19A/0244 </v>
          </cell>
        </row>
        <row r="19">
          <cell r="A19" t="str">
            <v>SD20A/0005</v>
          </cell>
          <cell r="B19" t="str">
            <v>SD20A/0005</v>
          </cell>
        </row>
        <row r="20">
          <cell r="A20" t="str">
            <v>SD22A/0470</v>
          </cell>
          <cell r="B20" t="str">
            <v>SD22A/0470</v>
          </cell>
        </row>
        <row r="21">
          <cell r="A21" t="str">
            <v>SD23A/0037</v>
          </cell>
          <cell r="B21" t="str">
            <v>SD23A/0037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planning.agileapplications.ie/southdublin/application-details/61361" TargetMode="External"/><Relationship Id="rId13" Type="http://schemas.openxmlformats.org/officeDocument/2006/relationships/hyperlink" Target="https://planning.agileapplications.ie/southdublin/application-details/51184" TargetMode="External"/><Relationship Id="rId18" Type="http://schemas.openxmlformats.org/officeDocument/2006/relationships/hyperlink" Target="https://planning.agileapplications.ie/southdublin/application-details/60418" TargetMode="External"/><Relationship Id="rId3" Type="http://schemas.openxmlformats.org/officeDocument/2006/relationships/hyperlink" Target="https://planning.agileapplications.ie/southdublin/application-details/57443" TargetMode="External"/><Relationship Id="rId21" Type="http://schemas.openxmlformats.org/officeDocument/2006/relationships/hyperlink" Target="https://planning.agileapplications.ie/southdublin/application-details/51586" TargetMode="External"/><Relationship Id="rId7" Type="http://schemas.openxmlformats.org/officeDocument/2006/relationships/hyperlink" Target="https://planning.agileapplications.ie/southdublin/application-details/63064" TargetMode="External"/><Relationship Id="rId12" Type="http://schemas.openxmlformats.org/officeDocument/2006/relationships/hyperlink" Target="https://planning.agileapplications.ie/southdublin/application-details/60102" TargetMode="External"/><Relationship Id="rId17" Type="http://schemas.openxmlformats.org/officeDocument/2006/relationships/hyperlink" Target="https://planning.agileapplications.ie/southdublin/application-details/61704" TargetMode="External"/><Relationship Id="rId2" Type="http://schemas.openxmlformats.org/officeDocument/2006/relationships/hyperlink" Target="https://planning.agileapplications.ie/southdublin/application-details/63625" TargetMode="External"/><Relationship Id="rId16" Type="http://schemas.openxmlformats.org/officeDocument/2006/relationships/hyperlink" Target="https://planning.agileapplications.ie/southdublin/application-details/59861" TargetMode="External"/><Relationship Id="rId20" Type="http://schemas.openxmlformats.org/officeDocument/2006/relationships/hyperlink" Target="https://planning.agileapplications.ie/southdublin/application-details/64811" TargetMode="External"/><Relationship Id="rId1" Type="http://schemas.openxmlformats.org/officeDocument/2006/relationships/hyperlink" Target="https://planning.agileapplications.ie/southdublin/application-details/54331" TargetMode="External"/><Relationship Id="rId6" Type="http://schemas.openxmlformats.org/officeDocument/2006/relationships/hyperlink" Target="https://planning.agileapplications.ie/southdublin/application-details/51956" TargetMode="External"/><Relationship Id="rId11" Type="http://schemas.openxmlformats.org/officeDocument/2006/relationships/hyperlink" Target="https://planning.agileapplications.ie/southdublin/application-details/58760" TargetMode="External"/><Relationship Id="rId5" Type="http://schemas.openxmlformats.org/officeDocument/2006/relationships/hyperlink" Target="https://planning.agileapplications.ie/southdublin/application-details/54166" TargetMode="External"/><Relationship Id="rId15" Type="http://schemas.openxmlformats.org/officeDocument/2006/relationships/hyperlink" Target="https://planning.agileapplications.ie/southdublin/application-details/58364" TargetMode="External"/><Relationship Id="rId10" Type="http://schemas.openxmlformats.org/officeDocument/2006/relationships/hyperlink" Target="https://planning.agileapplications.ie/southdublin/application-details/54561" TargetMode="External"/><Relationship Id="rId19" Type="http://schemas.openxmlformats.org/officeDocument/2006/relationships/hyperlink" Target="https://planning.agileapplications.ie/southdublin/application-details/58477" TargetMode="External"/><Relationship Id="rId4" Type="http://schemas.openxmlformats.org/officeDocument/2006/relationships/hyperlink" Target="https://planning.agileapplications.ie/southdublin/application-details/53635" TargetMode="External"/><Relationship Id="rId9" Type="http://schemas.openxmlformats.org/officeDocument/2006/relationships/hyperlink" Target="https://planning.agileapplications.ie/southdublin/application-details/65032" TargetMode="External"/><Relationship Id="rId14" Type="http://schemas.openxmlformats.org/officeDocument/2006/relationships/hyperlink" Target="https://planning.agileapplications.ie/southdublin/application-details/65148" TargetMode="External"/><Relationship Id="rId22" Type="http://schemas.openxmlformats.org/officeDocument/2006/relationships/hyperlink" Target="https://planning.agileapplications.ie/southdublin/application-details/5305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E158B-4BB0-4BC6-A62C-95400CAFE6F3}">
  <dimension ref="A1:X163"/>
  <sheetViews>
    <sheetView tabSelected="1" zoomScale="85" zoomScaleNormal="85" workbookViewId="0">
      <selection activeCell="G23" sqref="G23:H23"/>
    </sheetView>
  </sheetViews>
  <sheetFormatPr defaultRowHeight="15" x14ac:dyDescent="0.25"/>
  <cols>
    <col min="1" max="1" width="11" customWidth="1"/>
    <col min="3" max="3" width="11.5703125" customWidth="1"/>
    <col min="6" max="6" width="19.85546875" customWidth="1"/>
    <col min="8" max="8" width="17.7109375" customWidth="1"/>
    <col min="9" max="9" width="12.7109375" customWidth="1"/>
    <col min="10" max="10" width="15.42578125" customWidth="1"/>
    <col min="11" max="11" width="11.85546875" customWidth="1"/>
    <col min="12" max="12" width="13" customWidth="1"/>
    <col min="13" max="13" width="10.5703125" bestFit="1" customWidth="1"/>
    <col min="14" max="14" width="10.7109375" bestFit="1" customWidth="1"/>
    <col min="15" max="15" width="15.140625" customWidth="1"/>
    <col min="16" max="16" width="11.5703125" customWidth="1"/>
    <col min="19" max="19" width="12.140625" customWidth="1"/>
    <col min="21" max="21" width="12.140625" customWidth="1"/>
    <col min="24" max="24" width="16.140625" customWidth="1"/>
  </cols>
  <sheetData>
    <row r="1" spans="1:24" ht="18.75" x14ac:dyDescent="0.3">
      <c r="A1" s="12" t="s">
        <v>726</v>
      </c>
    </row>
    <row r="2" spans="1:24" x14ac:dyDescent="0.25">
      <c r="A2" t="s">
        <v>727</v>
      </c>
    </row>
    <row r="3" spans="1:24" x14ac:dyDescent="0.25">
      <c r="A3" t="s">
        <v>728</v>
      </c>
    </row>
    <row r="4" spans="1:24" x14ac:dyDescent="0.25">
      <c r="B4" t="s">
        <v>729</v>
      </c>
    </row>
    <row r="5" spans="1:24" x14ac:dyDescent="0.25">
      <c r="B5" t="s">
        <v>730</v>
      </c>
    </row>
    <row r="6" spans="1:24" x14ac:dyDescent="0.25">
      <c r="B6" t="s">
        <v>731</v>
      </c>
    </row>
    <row r="7" spans="1:24" x14ac:dyDescent="0.25">
      <c r="B7" t="s">
        <v>732</v>
      </c>
    </row>
    <row r="9" spans="1:24" ht="84.95" customHeight="1" x14ac:dyDescent="0.55000000000000004">
      <c r="A9" s="15" t="s">
        <v>0</v>
      </c>
      <c r="B9" s="16"/>
      <c r="C9" s="16"/>
      <c r="D9" s="16"/>
      <c r="E9" s="16"/>
      <c r="F9" s="16"/>
      <c r="G9" s="16"/>
      <c r="H9" s="16"/>
      <c r="I9" s="16"/>
      <c r="J9" s="16"/>
      <c r="K9" s="16"/>
      <c r="L9" s="16"/>
      <c r="M9" s="16"/>
      <c r="N9" s="16"/>
      <c r="O9" s="16"/>
      <c r="P9" s="16"/>
      <c r="Q9" s="16"/>
      <c r="R9" s="16"/>
      <c r="S9" s="16"/>
      <c r="T9" s="16"/>
      <c r="U9" s="16"/>
      <c r="V9" s="16"/>
      <c r="W9" s="16"/>
      <c r="X9" s="16"/>
    </row>
    <row r="10" spans="1:24" ht="84.95" customHeight="1" x14ac:dyDescent="0.25">
      <c r="A10" s="1" t="s">
        <v>1</v>
      </c>
      <c r="B10" s="1" t="s">
        <v>2</v>
      </c>
      <c r="C10" s="1" t="s">
        <v>3</v>
      </c>
      <c r="D10" s="1" t="s">
        <v>4</v>
      </c>
      <c r="E10" s="1" t="s">
        <v>5</v>
      </c>
      <c r="F10" s="1" t="s">
        <v>6</v>
      </c>
      <c r="G10" s="1" t="s">
        <v>7</v>
      </c>
      <c r="H10" s="1" t="s">
        <v>8</v>
      </c>
      <c r="I10" s="1" t="s">
        <v>9</v>
      </c>
      <c r="J10" s="1" t="s">
        <v>10</v>
      </c>
      <c r="K10" s="1" t="s">
        <v>11</v>
      </c>
      <c r="L10" s="1" t="s">
        <v>12</v>
      </c>
      <c r="M10" s="1" t="s">
        <v>13</v>
      </c>
      <c r="N10" s="1" t="s">
        <v>14</v>
      </c>
      <c r="O10" s="1" t="s">
        <v>15</v>
      </c>
      <c r="P10" s="1" t="s">
        <v>16</v>
      </c>
      <c r="Q10" s="1" t="s">
        <v>17</v>
      </c>
      <c r="R10" s="1" t="s">
        <v>18</v>
      </c>
      <c r="S10" s="1" t="s">
        <v>14</v>
      </c>
      <c r="T10" s="1" t="s">
        <v>19</v>
      </c>
      <c r="U10" s="1" t="s">
        <v>20</v>
      </c>
      <c r="V10" s="1" t="s">
        <v>21</v>
      </c>
      <c r="W10" s="1" t="s">
        <v>22</v>
      </c>
      <c r="X10" s="1" t="s">
        <v>23</v>
      </c>
    </row>
    <row r="11" spans="1:24" ht="84.95" customHeight="1" thickBot="1" x14ac:dyDescent="0.3">
      <c r="A11" s="2" t="s">
        <v>24</v>
      </c>
      <c r="B11" s="2" t="b">
        <f>IF(A11&lt;&gt;E11,TRUE,FALSE)</f>
        <v>1</v>
      </c>
      <c r="C11" s="2"/>
      <c r="D11" s="2" t="str">
        <f>VLOOKUP(A11,[1]zoneLookup!$A$1:$B$140,2,FALSE)</f>
        <v>RU</v>
      </c>
      <c r="E11" s="2" t="s">
        <v>25</v>
      </c>
      <c r="F11" s="3" t="s">
        <v>26</v>
      </c>
      <c r="G11" s="2" t="s">
        <v>27</v>
      </c>
      <c r="H11" s="2" t="s">
        <v>28</v>
      </c>
      <c r="I11" s="4">
        <v>45272</v>
      </c>
      <c r="J11" s="2" t="s">
        <v>29</v>
      </c>
      <c r="K11" s="2" t="s">
        <v>30</v>
      </c>
      <c r="L11" s="4">
        <v>45223</v>
      </c>
      <c r="M11" s="2" t="s">
        <v>31</v>
      </c>
      <c r="N11" s="4" t="s">
        <v>31</v>
      </c>
      <c r="O11" s="2" t="s">
        <v>32</v>
      </c>
      <c r="P11" s="2" t="s">
        <v>33</v>
      </c>
      <c r="Q11" s="2">
        <v>313164.84340800002</v>
      </c>
      <c r="R11" s="2">
        <v>225304.09879600001</v>
      </c>
      <c r="S11" s="4" t="s">
        <v>31</v>
      </c>
      <c r="T11" s="2" t="s">
        <v>34</v>
      </c>
      <c r="U11" s="2" t="s">
        <v>35</v>
      </c>
      <c r="V11" s="2">
        <v>713091.22916700004</v>
      </c>
      <c r="W11" s="2">
        <v>725332.97916700004</v>
      </c>
      <c r="X11" s="2"/>
    </row>
    <row r="12" spans="1:24" ht="84.95" customHeight="1" thickBot="1" x14ac:dyDescent="0.3">
      <c r="A12" s="10">
        <f>COUNTA(#REF!)</f>
        <v>1</v>
      </c>
      <c r="B12" s="11">
        <f>COUNTIF(B11,TRUE)</f>
        <v>1</v>
      </c>
      <c r="C12" s="11">
        <f>COUNTA(C11)</f>
        <v>0</v>
      </c>
      <c r="D12" s="13" t="s">
        <v>723</v>
      </c>
      <c r="E12" s="13"/>
      <c r="F12" s="13"/>
      <c r="G12" s="13"/>
      <c r="H12" s="13"/>
      <c r="I12" s="13"/>
      <c r="J12" s="13"/>
      <c r="K12" s="13"/>
      <c r="L12" s="13"/>
      <c r="M12" s="13"/>
      <c r="N12" s="13"/>
      <c r="O12" s="13"/>
      <c r="P12" s="13"/>
      <c r="Q12" s="13"/>
      <c r="R12" s="13"/>
      <c r="S12" s="13"/>
      <c r="T12" s="13"/>
      <c r="U12" s="13"/>
      <c r="V12" s="13"/>
      <c r="W12" s="13"/>
      <c r="X12" s="14"/>
    </row>
    <row r="13" spans="1:24" ht="84.95" customHeight="1" x14ac:dyDescent="0.55000000000000004">
      <c r="A13" s="15" t="s">
        <v>736</v>
      </c>
      <c r="B13" s="16"/>
      <c r="C13" s="16"/>
      <c r="D13" s="16"/>
      <c r="E13" s="16"/>
      <c r="F13" s="16"/>
      <c r="G13" s="16"/>
      <c r="H13" s="16"/>
      <c r="I13" s="16"/>
      <c r="J13" s="16"/>
      <c r="K13" s="16"/>
      <c r="L13" s="16"/>
      <c r="M13" s="16"/>
      <c r="N13" s="16"/>
      <c r="O13" s="16"/>
      <c r="P13" s="16"/>
      <c r="Q13" s="16"/>
      <c r="R13" s="16"/>
      <c r="S13" s="16"/>
      <c r="T13" s="16"/>
      <c r="U13" s="16"/>
      <c r="V13" s="16"/>
      <c r="W13" s="16"/>
      <c r="X13" s="16"/>
    </row>
    <row r="14" spans="1:24" ht="84.95" customHeight="1" x14ac:dyDescent="0.25">
      <c r="A14" s="1" t="s">
        <v>1</v>
      </c>
      <c r="B14" s="1" t="s">
        <v>2</v>
      </c>
      <c r="C14" s="1" t="s">
        <v>3</v>
      </c>
      <c r="D14" s="1" t="s">
        <v>4</v>
      </c>
      <c r="E14" s="1" t="s">
        <v>5</v>
      </c>
      <c r="F14" s="1" t="s">
        <v>6</v>
      </c>
      <c r="G14" s="1" t="s">
        <v>7</v>
      </c>
      <c r="H14" s="1" t="s">
        <v>8</v>
      </c>
      <c r="I14" s="1" t="s">
        <v>9</v>
      </c>
      <c r="J14" s="1" t="s">
        <v>10</v>
      </c>
      <c r="K14" s="1" t="s">
        <v>11</v>
      </c>
      <c r="L14" s="1" t="s">
        <v>12</v>
      </c>
      <c r="M14" s="1" t="s">
        <v>13</v>
      </c>
      <c r="N14" s="1" t="s">
        <v>14</v>
      </c>
      <c r="O14" s="1" t="s">
        <v>15</v>
      </c>
      <c r="P14" s="1" t="s">
        <v>16</v>
      </c>
      <c r="Q14" s="1" t="s">
        <v>17</v>
      </c>
      <c r="R14" s="1" t="s">
        <v>18</v>
      </c>
      <c r="S14" s="1" t="s">
        <v>14</v>
      </c>
      <c r="T14" s="1" t="s">
        <v>19</v>
      </c>
      <c r="U14" s="1" t="s">
        <v>20</v>
      </c>
      <c r="V14" s="1" t="s">
        <v>21</v>
      </c>
      <c r="W14" s="1" t="s">
        <v>22</v>
      </c>
      <c r="X14" s="1" t="s">
        <v>23</v>
      </c>
    </row>
    <row r="15" spans="1:24" ht="84.95" customHeight="1" x14ac:dyDescent="0.25"/>
    <row r="16" spans="1:24" ht="84.95" customHeight="1" x14ac:dyDescent="0.25">
      <c r="A16" s="5" t="s">
        <v>45</v>
      </c>
      <c r="B16" s="5" t="b">
        <f>IF(A16&lt;&gt;E16,TRUE,FALSE)</f>
        <v>1</v>
      </c>
      <c r="C16" s="5"/>
      <c r="D16" s="5" t="str">
        <f>VLOOKUP(A16,[1]zoneLookup!$A$1:$B$140,2,FALSE)</f>
        <v>HA</v>
      </c>
      <c r="E16" s="5" t="s">
        <v>46</v>
      </c>
      <c r="F16" s="5" t="s">
        <v>47</v>
      </c>
      <c r="G16" s="5" t="s">
        <v>735</v>
      </c>
      <c r="H16" s="5" t="s">
        <v>48</v>
      </c>
      <c r="I16" s="6">
        <v>45222</v>
      </c>
      <c r="J16" s="5" t="s">
        <v>49</v>
      </c>
      <c r="K16" s="5" t="s">
        <v>50</v>
      </c>
      <c r="L16" s="6">
        <v>45166</v>
      </c>
      <c r="M16" s="6" t="s">
        <v>31</v>
      </c>
      <c r="N16" s="5" t="s">
        <v>31</v>
      </c>
      <c r="O16" s="5" t="s">
        <v>51</v>
      </c>
      <c r="P16" s="5" t="s">
        <v>42</v>
      </c>
      <c r="Q16" s="5">
        <v>307563.37109299999</v>
      </c>
      <c r="R16" s="5">
        <v>224694.199685</v>
      </c>
      <c r="S16" s="5" t="s">
        <v>31</v>
      </c>
      <c r="T16" s="5" t="s">
        <v>52</v>
      </c>
      <c r="U16" s="5" t="s">
        <v>53</v>
      </c>
      <c r="V16" s="5">
        <v>707490.95833299996</v>
      </c>
      <c r="W16" s="5">
        <v>724723.25</v>
      </c>
      <c r="X16" s="5"/>
    </row>
    <row r="17" spans="1:24" ht="84.95" customHeight="1" x14ac:dyDescent="0.25">
      <c r="A17" s="5" t="s">
        <v>54</v>
      </c>
      <c r="B17" s="5" t="b">
        <f>IF(A17&lt;&gt;E17,TRUE,FALSE)</f>
        <v>1</v>
      </c>
      <c r="C17" s="5"/>
      <c r="D17" s="5" t="str">
        <f>VLOOKUP(A17,[1]zoneLookup!$A$1:$B$140,2,FALSE)</f>
        <v>RU</v>
      </c>
      <c r="E17" s="5" t="s">
        <v>55</v>
      </c>
      <c r="F17" s="7" t="s">
        <v>56</v>
      </c>
      <c r="G17" s="5" t="s">
        <v>735</v>
      </c>
      <c r="H17" s="5" t="s">
        <v>57</v>
      </c>
      <c r="I17" s="6">
        <v>45238</v>
      </c>
      <c r="J17" s="5" t="s">
        <v>58</v>
      </c>
      <c r="K17" s="5" t="s">
        <v>59</v>
      </c>
      <c r="L17" s="6">
        <v>45183</v>
      </c>
      <c r="M17" s="5" t="s">
        <v>31</v>
      </c>
      <c r="N17" s="6" t="s">
        <v>31</v>
      </c>
      <c r="O17" s="5" t="s">
        <v>60</v>
      </c>
      <c r="P17" s="5" t="s">
        <v>42</v>
      </c>
      <c r="Q17" s="5">
        <v>300242.39624600002</v>
      </c>
      <c r="R17" s="5">
        <v>225530.24609500001</v>
      </c>
      <c r="S17" s="6" t="s">
        <v>31</v>
      </c>
      <c r="T17" s="5" t="s">
        <v>61</v>
      </c>
      <c r="U17" s="5" t="s">
        <v>44</v>
      </c>
      <c r="V17" s="5">
        <v>700171.5625</v>
      </c>
      <c r="W17" s="5">
        <v>725559.16666700004</v>
      </c>
      <c r="X17" s="5"/>
    </row>
    <row r="18" spans="1:24" ht="42.75" customHeight="1" thickBot="1" x14ac:dyDescent="0.3">
      <c r="A18" s="8" t="s">
        <v>62</v>
      </c>
      <c r="B18" s="8" t="b">
        <f>IF(A18&lt;&gt;E18,TRUE,FALSE)</f>
        <v>1</v>
      </c>
      <c r="C18" s="8"/>
      <c r="D18" s="8" t="str">
        <f>VLOOKUP(A18,[1]zoneLookup!$A$1:$B$140,2,FALSE)</f>
        <v>RU</v>
      </c>
      <c r="E18" s="8" t="s">
        <v>63</v>
      </c>
      <c r="F18" s="8" t="s">
        <v>64</v>
      </c>
      <c r="G18" s="8" t="s">
        <v>735</v>
      </c>
      <c r="H18" s="8" t="s">
        <v>48</v>
      </c>
      <c r="I18" s="9">
        <v>45245</v>
      </c>
      <c r="J18" s="8" t="s">
        <v>65</v>
      </c>
      <c r="K18" s="8" t="s">
        <v>66</v>
      </c>
      <c r="L18" s="9">
        <v>45191</v>
      </c>
      <c r="M18" s="8" t="s">
        <v>31</v>
      </c>
      <c r="N18" s="9" t="s">
        <v>31</v>
      </c>
      <c r="O18" s="8" t="s">
        <v>67</v>
      </c>
      <c r="P18" s="8" t="s">
        <v>42</v>
      </c>
      <c r="Q18" s="8">
        <v>299155.79426599998</v>
      </c>
      <c r="R18" s="8">
        <v>228170.68251099999</v>
      </c>
      <c r="S18" s="9" t="s">
        <v>31</v>
      </c>
      <c r="T18" s="8" t="s">
        <v>68</v>
      </c>
      <c r="U18" s="8" t="s">
        <v>44</v>
      </c>
      <c r="V18" s="8">
        <v>699085.20833299996</v>
      </c>
      <c r="W18" s="8">
        <v>728199.04166700004</v>
      </c>
      <c r="X18" s="8"/>
    </row>
    <row r="19" spans="1:24" ht="84.95" customHeight="1" thickBot="1" x14ac:dyDescent="0.3">
      <c r="A19" s="10">
        <f>COUNTA(A15:A18)</f>
        <v>3</v>
      </c>
      <c r="B19" s="11">
        <f>COUNTIF(B15:B18,TRUE)</f>
        <v>3</v>
      </c>
      <c r="C19" s="11">
        <f>COUNTA(C15:C18)</f>
        <v>0</v>
      </c>
      <c r="D19" s="13" t="s">
        <v>721</v>
      </c>
      <c r="E19" s="13"/>
      <c r="F19" s="13"/>
      <c r="G19" s="13"/>
      <c r="H19" s="13"/>
      <c r="I19" s="13"/>
      <c r="J19" s="13"/>
      <c r="K19" s="13"/>
      <c r="L19" s="13"/>
      <c r="M19" s="13"/>
      <c r="N19" s="13"/>
      <c r="O19" s="13"/>
      <c r="P19" s="13"/>
      <c r="Q19" s="13"/>
      <c r="R19" s="13"/>
      <c r="S19" s="13"/>
      <c r="T19" s="13"/>
      <c r="U19" s="13"/>
      <c r="V19" s="13"/>
      <c r="W19" s="13"/>
      <c r="X19" s="14"/>
    </row>
    <row r="20" spans="1:24" ht="84.95" customHeight="1" x14ac:dyDescent="0.55000000000000004">
      <c r="A20" s="15" t="s">
        <v>69</v>
      </c>
      <c r="B20" s="16"/>
      <c r="C20" s="16"/>
      <c r="D20" s="16"/>
      <c r="E20" s="16"/>
      <c r="F20" s="16"/>
      <c r="G20" s="16"/>
      <c r="H20" s="16"/>
      <c r="I20" s="16"/>
      <c r="J20" s="16"/>
      <c r="K20" s="16"/>
      <c r="L20" s="16"/>
      <c r="M20" s="16"/>
      <c r="N20" s="16"/>
      <c r="O20" s="16"/>
      <c r="P20" s="16"/>
      <c r="Q20" s="16"/>
      <c r="R20" s="16"/>
      <c r="S20" s="16"/>
      <c r="T20" s="16"/>
      <c r="U20" s="16"/>
      <c r="V20" s="16"/>
      <c r="W20" s="16"/>
      <c r="X20" s="16"/>
    </row>
    <row r="21" spans="1:24" ht="84.95" customHeight="1" x14ac:dyDescent="0.25">
      <c r="A21" s="1" t="s">
        <v>1</v>
      </c>
      <c r="B21" s="1" t="s">
        <v>2</v>
      </c>
      <c r="C21" s="1" t="s">
        <v>3</v>
      </c>
      <c r="D21" s="1" t="s">
        <v>4</v>
      </c>
      <c r="E21" s="1" t="s">
        <v>5</v>
      </c>
      <c r="F21" s="1" t="s">
        <v>6</v>
      </c>
      <c r="G21" s="1" t="s">
        <v>7</v>
      </c>
      <c r="H21" s="1" t="s">
        <v>8</v>
      </c>
      <c r="I21" s="1" t="s">
        <v>9</v>
      </c>
      <c r="J21" s="1" t="s">
        <v>10</v>
      </c>
      <c r="K21" s="1" t="s">
        <v>11</v>
      </c>
      <c r="L21" s="1" t="s">
        <v>12</v>
      </c>
      <c r="M21" s="1" t="s">
        <v>13</v>
      </c>
      <c r="N21" s="1" t="s">
        <v>14</v>
      </c>
      <c r="O21" s="1" t="s">
        <v>15</v>
      </c>
      <c r="P21" s="1" t="s">
        <v>16</v>
      </c>
      <c r="Q21" s="1" t="s">
        <v>17</v>
      </c>
      <c r="R21" s="1" t="s">
        <v>18</v>
      </c>
      <c r="S21" s="1" t="s">
        <v>14</v>
      </c>
      <c r="T21" s="1" t="s">
        <v>19</v>
      </c>
      <c r="U21" s="1" t="s">
        <v>20</v>
      </c>
      <c r="V21" s="1" t="s">
        <v>21</v>
      </c>
      <c r="W21" s="1" t="s">
        <v>22</v>
      </c>
      <c r="X21" s="1" t="s">
        <v>23</v>
      </c>
    </row>
    <row r="22" spans="1:24" ht="84.95" customHeight="1" x14ac:dyDescent="0.25">
      <c r="A22" s="2" t="s">
        <v>70</v>
      </c>
      <c r="B22" s="2" t="b">
        <f t="shared" ref="B22:B41" si="0">IF(A22&lt;&gt;E22,TRUE,FALSE)</f>
        <v>0</v>
      </c>
      <c r="C22" s="2" t="str">
        <f>_xlfn.IFNA(VLOOKUP(A22,[1]PermittedLookup!$A$2:$B$21,2,FALSE),"")</f>
        <v>SD16A/0223</v>
      </c>
      <c r="D22" s="2" t="str">
        <f>VLOOKUP(A22,[1]zoneLookup!$A$1:$B$140,2,FALSE)</f>
        <v>HA</v>
      </c>
      <c r="E22" s="2" t="s">
        <v>70</v>
      </c>
      <c r="F22" s="2" t="s">
        <v>71</v>
      </c>
      <c r="G22" s="2" t="s">
        <v>27</v>
      </c>
      <c r="H22" s="2" t="s">
        <v>72</v>
      </c>
      <c r="I22" s="4">
        <v>42601</v>
      </c>
      <c r="J22" s="2" t="s">
        <v>73</v>
      </c>
      <c r="K22" s="2" t="s">
        <v>74</v>
      </c>
      <c r="L22" s="4">
        <v>42548</v>
      </c>
      <c r="M22" s="2" t="s">
        <v>31</v>
      </c>
      <c r="N22" s="4">
        <v>42635</v>
      </c>
      <c r="O22" s="2" t="s">
        <v>75</v>
      </c>
      <c r="P22" s="2" t="s">
        <v>76</v>
      </c>
      <c r="Q22" s="2">
        <v>302899.25743300002</v>
      </c>
      <c r="R22" s="2">
        <v>221987.48025600001</v>
      </c>
      <c r="S22" s="4">
        <v>42635</v>
      </c>
      <c r="T22" s="2" t="s">
        <v>43</v>
      </c>
      <c r="U22" s="2" t="s">
        <v>44</v>
      </c>
      <c r="V22" s="2">
        <v>702827.83333299996</v>
      </c>
      <c r="W22" s="2">
        <v>722017.14583299996</v>
      </c>
      <c r="X22" s="2"/>
    </row>
    <row r="23" spans="1:24" ht="84.95" customHeight="1" x14ac:dyDescent="0.25">
      <c r="A23" s="2" t="s">
        <v>77</v>
      </c>
      <c r="B23" s="2" t="b">
        <f t="shared" si="0"/>
        <v>0</v>
      </c>
      <c r="C23" s="2" t="str">
        <f>_xlfn.IFNA(VLOOKUP(A23,[1]PermittedLookup!$A$2:$B$21,2,FALSE),"")</f>
        <v>SD11A/0227/EP</v>
      </c>
      <c r="D23" s="2" t="str">
        <f>VLOOKUP(A23,[1]zoneLookup!$A$1:$B$140,2,FALSE)</f>
        <v>RU</v>
      </c>
      <c r="E23" s="2" t="s">
        <v>77</v>
      </c>
      <c r="F23" s="2" t="s">
        <v>78</v>
      </c>
      <c r="G23" s="2" t="s">
        <v>27</v>
      </c>
      <c r="H23" s="2" t="s">
        <v>79</v>
      </c>
      <c r="I23" s="4">
        <v>42627</v>
      </c>
      <c r="J23" s="2" t="s">
        <v>80</v>
      </c>
      <c r="K23" s="2" t="s">
        <v>81</v>
      </c>
      <c r="L23" s="4">
        <v>42573</v>
      </c>
      <c r="M23" s="2" t="s">
        <v>31</v>
      </c>
      <c r="N23" s="2" t="s">
        <v>31</v>
      </c>
      <c r="O23" s="2" t="s">
        <v>82</v>
      </c>
      <c r="P23" s="2" t="s">
        <v>76</v>
      </c>
      <c r="Q23" s="2">
        <v>301475.46533099998</v>
      </c>
      <c r="R23" s="2">
        <v>227141.747622</v>
      </c>
      <c r="S23" s="4">
        <v>42627</v>
      </c>
      <c r="T23" s="2" t="s">
        <v>68</v>
      </c>
      <c r="U23" s="2" t="s">
        <v>44</v>
      </c>
      <c r="V23" s="2">
        <v>701404.375</v>
      </c>
      <c r="W23" s="2">
        <v>727170.3125</v>
      </c>
      <c r="X23" s="2" t="s">
        <v>83</v>
      </c>
    </row>
    <row r="24" spans="1:24" ht="84.95" customHeight="1" x14ac:dyDescent="0.25">
      <c r="A24" s="2" t="s">
        <v>84</v>
      </c>
      <c r="B24" s="2" t="b">
        <f t="shared" si="0"/>
        <v>0</v>
      </c>
      <c r="C24" s="2" t="str">
        <f>_xlfn.IFNA(VLOOKUP(A24,[1]PermittedLookup!$A$2:$B$21,2,FALSE),"")</f>
        <v>SD17A/0079</v>
      </c>
      <c r="D24" s="2" t="str">
        <f>VLOOKUP(A24,[1]zoneLookup!$A$1:$B$140,2,FALSE)</f>
        <v>RU</v>
      </c>
      <c r="E24" s="2" t="s">
        <v>84</v>
      </c>
      <c r="F24" s="3" t="s">
        <v>85</v>
      </c>
      <c r="G24" s="2" t="s">
        <v>27</v>
      </c>
      <c r="H24" s="2" t="s">
        <v>86</v>
      </c>
      <c r="I24" s="4">
        <v>42863</v>
      </c>
      <c r="J24" s="2" t="s">
        <v>87</v>
      </c>
      <c r="K24" s="2" t="s">
        <v>88</v>
      </c>
      <c r="L24" s="4">
        <v>42809</v>
      </c>
      <c r="M24" s="4" t="s">
        <v>31</v>
      </c>
      <c r="N24" s="4">
        <v>42905</v>
      </c>
      <c r="O24" s="2" t="s">
        <v>89</v>
      </c>
      <c r="P24" s="2" t="s">
        <v>76</v>
      </c>
      <c r="Q24" s="2">
        <v>313576.49653599999</v>
      </c>
      <c r="R24" s="2">
        <v>224912.70480000001</v>
      </c>
      <c r="S24" s="4">
        <v>42905</v>
      </c>
      <c r="T24" s="2" t="s">
        <v>34</v>
      </c>
      <c r="U24" s="2" t="s">
        <v>35</v>
      </c>
      <c r="V24" s="2">
        <v>713502.79166700004</v>
      </c>
      <c r="W24" s="2">
        <v>724941.66666700004</v>
      </c>
      <c r="X24" s="2"/>
    </row>
    <row r="25" spans="1:24" ht="84.95" customHeight="1" x14ac:dyDescent="0.25">
      <c r="A25" s="2" t="s">
        <v>90</v>
      </c>
      <c r="B25" s="2" t="b">
        <f t="shared" si="0"/>
        <v>0</v>
      </c>
      <c r="C25" s="2" t="str">
        <f>_xlfn.IFNA(VLOOKUP(A25,[1]PermittedLookup!$A$2:$B$21,2,FALSE),"")</f>
        <v>SD16A/0351</v>
      </c>
      <c r="D25" s="2" t="str">
        <f>VLOOKUP(A25,[1]zoneLookup!$A$1:$B$140,2,FALSE)</f>
        <v>RU</v>
      </c>
      <c r="E25" s="2" t="s">
        <v>90</v>
      </c>
      <c r="F25" s="2" t="s">
        <v>91</v>
      </c>
      <c r="G25" s="2" t="s">
        <v>92</v>
      </c>
      <c r="H25" s="2" t="s">
        <v>57</v>
      </c>
      <c r="I25" s="4">
        <v>42880</v>
      </c>
      <c r="J25" s="2" t="s">
        <v>93</v>
      </c>
      <c r="K25" s="2" t="s">
        <v>94</v>
      </c>
      <c r="L25" s="4">
        <v>42857</v>
      </c>
      <c r="M25" s="4">
        <v>43236</v>
      </c>
      <c r="N25" s="4" t="s">
        <v>31</v>
      </c>
      <c r="O25" s="2" t="s">
        <v>95</v>
      </c>
      <c r="P25" s="2" t="s">
        <v>76</v>
      </c>
      <c r="Q25" s="2">
        <v>299515.88268699998</v>
      </c>
      <c r="R25" s="2">
        <v>230014.58227499999</v>
      </c>
      <c r="S25" s="4">
        <v>43236</v>
      </c>
      <c r="T25" s="2" t="s">
        <v>68</v>
      </c>
      <c r="U25" s="2" t="s">
        <v>44</v>
      </c>
      <c r="V25" s="2">
        <v>699445.22916700004</v>
      </c>
      <c r="W25" s="2">
        <v>730042.54166700004</v>
      </c>
      <c r="X25" s="2" t="s">
        <v>96</v>
      </c>
    </row>
    <row r="26" spans="1:24" ht="84.95" customHeight="1" x14ac:dyDescent="0.25">
      <c r="A26" s="5" t="s">
        <v>97</v>
      </c>
      <c r="B26" s="5" t="b">
        <f t="shared" si="0"/>
        <v>0</v>
      </c>
      <c r="C26" s="5" t="str">
        <f>_xlfn.IFNA(VLOOKUP(A26,[1]PermittedLookup!$A$2:$B$21,2,FALSE),"")</f>
        <v>SD18A/0035</v>
      </c>
      <c r="D26" s="5" t="str">
        <f>VLOOKUP(A26,[1]zoneLookup!$A$1:$B$140,2,FALSE)</f>
        <v>RU</v>
      </c>
      <c r="E26" s="5" t="s">
        <v>97</v>
      </c>
      <c r="F26" s="7" t="s">
        <v>98</v>
      </c>
      <c r="G26" s="5" t="s">
        <v>27</v>
      </c>
      <c r="H26" s="5" t="s">
        <v>99</v>
      </c>
      <c r="I26" s="6">
        <v>43188</v>
      </c>
      <c r="J26" s="5" t="s">
        <v>100</v>
      </c>
      <c r="K26" s="5" t="s">
        <v>101</v>
      </c>
      <c r="L26" s="6">
        <v>43133</v>
      </c>
      <c r="M26" s="5" t="s">
        <v>31</v>
      </c>
      <c r="N26" s="6">
        <v>43224</v>
      </c>
      <c r="O26" s="5" t="s">
        <v>102</v>
      </c>
      <c r="P26" s="5" t="s">
        <v>76</v>
      </c>
      <c r="Q26" s="5">
        <v>301327.22059300001</v>
      </c>
      <c r="R26" s="5">
        <v>227987.69970100001</v>
      </c>
      <c r="S26" s="6">
        <v>43224</v>
      </c>
      <c r="T26" s="5" t="s">
        <v>68</v>
      </c>
      <c r="U26" s="5" t="s">
        <v>44</v>
      </c>
      <c r="V26" s="5">
        <v>701256.16666700004</v>
      </c>
      <c r="W26" s="5">
        <v>728016.08333299996</v>
      </c>
      <c r="X26" s="5"/>
    </row>
    <row r="27" spans="1:24" ht="84.95" customHeight="1" x14ac:dyDescent="0.25">
      <c r="A27" s="2" t="s">
        <v>103</v>
      </c>
      <c r="B27" s="2" t="b">
        <f t="shared" si="0"/>
        <v>0</v>
      </c>
      <c r="C27" s="2" t="str">
        <f>_xlfn.IFNA(VLOOKUP(A27,[1]PermittedLookup!$A$2:$B$21,2,FALSE),"")</f>
        <v>SD18A/0161</v>
      </c>
      <c r="D27" s="2" t="str">
        <f>VLOOKUP(A27,[1]zoneLookup!$A$1:$B$140,2,FALSE)</f>
        <v>RU</v>
      </c>
      <c r="E27" s="2" t="s">
        <v>103</v>
      </c>
      <c r="F27" s="3" t="s">
        <v>104</v>
      </c>
      <c r="G27" s="2" t="s">
        <v>27</v>
      </c>
      <c r="H27" s="2" t="s">
        <v>105</v>
      </c>
      <c r="I27" s="4">
        <v>43286</v>
      </c>
      <c r="J27" s="2" t="s">
        <v>106</v>
      </c>
      <c r="K27" s="2" t="s">
        <v>107</v>
      </c>
      <c r="L27" s="4">
        <v>43231</v>
      </c>
      <c r="M27" s="2" t="s">
        <v>31</v>
      </c>
      <c r="N27" s="4">
        <v>43325</v>
      </c>
      <c r="O27" s="2" t="s">
        <v>108</v>
      </c>
      <c r="P27" s="2" t="s">
        <v>76</v>
      </c>
      <c r="Q27" s="2">
        <v>298953.75430899998</v>
      </c>
      <c r="R27" s="2">
        <v>231413.52565600001</v>
      </c>
      <c r="S27" s="4">
        <v>43325</v>
      </c>
      <c r="T27" s="2" t="s">
        <v>68</v>
      </c>
      <c r="U27" s="2" t="s">
        <v>44</v>
      </c>
      <c r="V27" s="2">
        <v>698883.22916700004</v>
      </c>
      <c r="W27" s="2">
        <v>731441.1875</v>
      </c>
      <c r="X27" s="2"/>
    </row>
    <row r="28" spans="1:24" ht="84.95" customHeight="1" x14ac:dyDescent="0.25">
      <c r="A28" s="5" t="s">
        <v>109</v>
      </c>
      <c r="B28" s="5" t="b">
        <f t="shared" si="0"/>
        <v>1</v>
      </c>
      <c r="C28" s="5" t="str">
        <f>_xlfn.IFNA(VLOOKUP(A28,[1]PermittedLookup!$A$2:$B$21,2,FALSE),"")</f>
        <v>SD18A/0110</v>
      </c>
      <c r="D28" s="5" t="str">
        <f>VLOOKUP(A28,[1]zoneLookup!$A$1:$B$140,2,FALSE)</f>
        <v>RU</v>
      </c>
      <c r="E28" s="5" t="s">
        <v>110</v>
      </c>
      <c r="F28" s="5" t="s">
        <v>111</v>
      </c>
      <c r="G28" s="5" t="s">
        <v>112</v>
      </c>
      <c r="H28" s="5" t="s">
        <v>99</v>
      </c>
      <c r="I28" s="6">
        <v>43305</v>
      </c>
      <c r="J28" s="5" t="s">
        <v>113</v>
      </c>
      <c r="K28" s="5" t="s">
        <v>114</v>
      </c>
      <c r="L28" s="6">
        <v>43280</v>
      </c>
      <c r="M28" s="6">
        <v>43353</v>
      </c>
      <c r="N28" s="6">
        <v>43375</v>
      </c>
      <c r="O28" s="5" t="s">
        <v>115</v>
      </c>
      <c r="P28" s="5" t="s">
        <v>76</v>
      </c>
      <c r="Q28" s="5">
        <v>313621.890709</v>
      </c>
      <c r="R28" s="5">
        <v>223150.67964399999</v>
      </c>
      <c r="S28" s="6">
        <v>43375</v>
      </c>
      <c r="T28" s="5" t="s">
        <v>116</v>
      </c>
      <c r="U28" s="5" t="s">
        <v>35</v>
      </c>
      <c r="V28" s="5">
        <v>713548.16666700004</v>
      </c>
      <c r="W28" s="5">
        <v>723180.02083299996</v>
      </c>
      <c r="X28" s="5" t="s">
        <v>117</v>
      </c>
    </row>
    <row r="29" spans="1:24" ht="84.95" customHeight="1" x14ac:dyDescent="0.25">
      <c r="A29" s="5" t="s">
        <v>118</v>
      </c>
      <c r="B29" s="5" t="b">
        <f t="shared" si="0"/>
        <v>1</v>
      </c>
      <c r="C29" s="5" t="str">
        <f>_xlfn.IFNA(VLOOKUP(A29,[1]PermittedLookup!$A$2:$B$21,2,FALSE),"")</f>
        <v>SD18A/0431</v>
      </c>
      <c r="D29" s="5" t="str">
        <f>VLOOKUP(A29,[1]zoneLookup!$A$1:$B$140,2,FALSE)</f>
        <v>RU</v>
      </c>
      <c r="E29" s="5" t="s">
        <v>119</v>
      </c>
      <c r="F29" s="5" t="s">
        <v>120</v>
      </c>
      <c r="G29" s="5" t="s">
        <v>27</v>
      </c>
      <c r="H29" s="5" t="s">
        <v>99</v>
      </c>
      <c r="I29" s="6">
        <v>43503</v>
      </c>
      <c r="J29" s="5" t="s">
        <v>121</v>
      </c>
      <c r="K29" s="5" t="s">
        <v>122</v>
      </c>
      <c r="L29" s="6">
        <v>43441</v>
      </c>
      <c r="M29" s="6" t="s">
        <v>31</v>
      </c>
      <c r="N29" s="6">
        <v>43543</v>
      </c>
      <c r="O29" s="5" t="s">
        <v>123</v>
      </c>
      <c r="P29" s="5" t="s">
        <v>76</v>
      </c>
      <c r="Q29" s="5">
        <v>300148.58572899998</v>
      </c>
      <c r="R29" s="5">
        <v>225282.254518</v>
      </c>
      <c r="S29" s="6">
        <v>43543</v>
      </c>
      <c r="T29" s="5" t="s">
        <v>61</v>
      </c>
      <c r="U29" s="5" t="s">
        <v>44</v>
      </c>
      <c r="V29" s="5">
        <v>700077.77083299996</v>
      </c>
      <c r="W29" s="5">
        <v>725311.22916700004</v>
      </c>
      <c r="X29" s="5" t="s">
        <v>124</v>
      </c>
    </row>
    <row r="30" spans="1:24" ht="84.95" customHeight="1" x14ac:dyDescent="0.25">
      <c r="A30" s="2" t="s">
        <v>125</v>
      </c>
      <c r="B30" s="2" t="b">
        <f t="shared" si="0"/>
        <v>0</v>
      </c>
      <c r="C30" s="2" t="str">
        <f>_xlfn.IFNA(VLOOKUP(A30,[1]PermittedLookup!$A$2:$B$21,2,FALSE),"")</f>
        <v>SD18A/0256</v>
      </c>
      <c r="D30" s="2" t="str">
        <f>VLOOKUP(A30,[1]zoneLookup!$A$1:$B$140,2,FALSE)</f>
        <v>HA</v>
      </c>
      <c r="E30" s="2" t="s">
        <v>125</v>
      </c>
      <c r="F30" s="3" t="s">
        <v>126</v>
      </c>
      <c r="G30" s="2" t="s">
        <v>27</v>
      </c>
      <c r="H30" s="2" t="s">
        <v>99</v>
      </c>
      <c r="I30" s="4">
        <v>43524</v>
      </c>
      <c r="J30" s="2" t="s">
        <v>127</v>
      </c>
      <c r="K30" s="2" t="s">
        <v>128</v>
      </c>
      <c r="L30" s="4">
        <v>43497</v>
      </c>
      <c r="M30" s="2" t="s">
        <v>31</v>
      </c>
      <c r="N30" s="4">
        <v>43560</v>
      </c>
      <c r="O30" s="2" t="s">
        <v>129</v>
      </c>
      <c r="P30" s="2" t="s">
        <v>76</v>
      </c>
      <c r="Q30" s="2">
        <v>308929.916111</v>
      </c>
      <c r="R30" s="2">
        <v>224486.68521200001</v>
      </c>
      <c r="S30" s="4">
        <v>43560</v>
      </c>
      <c r="T30" s="2" t="s">
        <v>116</v>
      </c>
      <c r="U30" s="2" t="s">
        <v>35</v>
      </c>
      <c r="V30" s="2">
        <v>708857.20833299996</v>
      </c>
      <c r="W30" s="2">
        <v>724515.77083299996</v>
      </c>
      <c r="X30" s="2" t="s">
        <v>130</v>
      </c>
    </row>
    <row r="31" spans="1:24" ht="84.95" customHeight="1" x14ac:dyDescent="0.25">
      <c r="A31" s="2" t="s">
        <v>131</v>
      </c>
      <c r="B31" s="2" t="b">
        <f t="shared" si="0"/>
        <v>1</v>
      </c>
      <c r="C31" s="2" t="str">
        <f>_xlfn.IFNA(VLOOKUP(A31,[1]PermittedLookup!$A$2:$B$21,2,FALSE),"")</f>
        <v xml:space="preserve">SD19A/0244 </v>
      </c>
      <c r="D31" s="2" t="str">
        <f>VLOOKUP(A31,[1]zoneLookup!$A$1:$B$140,2,FALSE)</f>
        <v>RU</v>
      </c>
      <c r="E31" s="2" t="s">
        <v>132</v>
      </c>
      <c r="F31" s="2" t="s">
        <v>133</v>
      </c>
      <c r="G31" s="2" t="s">
        <v>27</v>
      </c>
      <c r="H31" s="2" t="s">
        <v>72</v>
      </c>
      <c r="I31" s="4">
        <v>43732</v>
      </c>
      <c r="J31" s="2" t="s">
        <v>134</v>
      </c>
      <c r="K31" s="2" t="s">
        <v>135</v>
      </c>
      <c r="L31" s="4">
        <v>43677</v>
      </c>
      <c r="M31" s="2" t="s">
        <v>31</v>
      </c>
      <c r="N31" s="4">
        <v>43770</v>
      </c>
      <c r="O31" s="2" t="s">
        <v>136</v>
      </c>
      <c r="P31" s="2" t="s">
        <v>76</v>
      </c>
      <c r="Q31" s="2">
        <v>308262.517352</v>
      </c>
      <c r="R31" s="2">
        <v>225463.43273100001</v>
      </c>
      <c r="S31" s="4">
        <v>43770</v>
      </c>
      <c r="T31" s="2" t="s">
        <v>137</v>
      </c>
      <c r="U31" s="2" t="s">
        <v>53</v>
      </c>
      <c r="V31" s="2">
        <v>708189.95833299996</v>
      </c>
      <c r="W31" s="2">
        <v>725492.3125</v>
      </c>
      <c r="X31" s="2"/>
    </row>
    <row r="32" spans="1:24" ht="84.95" customHeight="1" x14ac:dyDescent="0.25">
      <c r="A32" s="2" t="s">
        <v>138</v>
      </c>
      <c r="B32" s="2" t="b">
        <f t="shared" si="0"/>
        <v>0</v>
      </c>
      <c r="C32" s="2" t="str">
        <f>_xlfn.IFNA(VLOOKUP(A32,[1]PermittedLookup!$A$2:$B$21,2,FALSE),"")</f>
        <v>SD20A/0005</v>
      </c>
      <c r="D32" s="2" t="str">
        <f>VLOOKUP(A32,[1]zoneLookup!$A$1:$B$140,2,FALSE)</f>
        <v>HA</v>
      </c>
      <c r="E32" s="2" t="s">
        <v>138</v>
      </c>
      <c r="F32" s="2" t="s">
        <v>139</v>
      </c>
      <c r="G32" s="2" t="s">
        <v>27</v>
      </c>
      <c r="H32" s="2" t="s">
        <v>72</v>
      </c>
      <c r="I32" s="4">
        <v>43892</v>
      </c>
      <c r="J32" s="2" t="s">
        <v>140</v>
      </c>
      <c r="K32" s="2" t="s">
        <v>141</v>
      </c>
      <c r="L32" s="4">
        <v>43836</v>
      </c>
      <c r="M32" s="2" t="s">
        <v>31</v>
      </c>
      <c r="N32" s="4">
        <v>43985</v>
      </c>
      <c r="O32" s="2" t="s">
        <v>142</v>
      </c>
      <c r="P32" s="2" t="s">
        <v>76</v>
      </c>
      <c r="Q32" s="2">
        <v>310793.69531799998</v>
      </c>
      <c r="R32" s="2">
        <v>219958.49326799999</v>
      </c>
      <c r="S32" s="4">
        <v>43985</v>
      </c>
      <c r="T32" s="2" t="s">
        <v>116</v>
      </c>
      <c r="U32" s="2" t="s">
        <v>35</v>
      </c>
      <c r="V32" s="2">
        <v>710720.5625</v>
      </c>
      <c r="W32" s="2">
        <v>719988.54166700004</v>
      </c>
      <c r="X32" s="2"/>
    </row>
    <row r="33" spans="1:24" ht="84.95" customHeight="1" x14ac:dyDescent="0.25">
      <c r="A33" s="5" t="s">
        <v>143</v>
      </c>
      <c r="B33" s="5" t="b">
        <f t="shared" si="0"/>
        <v>1</v>
      </c>
      <c r="C33" s="5" t="str">
        <f>_xlfn.IFNA(VLOOKUP(A33,[1]PermittedLookup!$A$2:$B$21,2,FALSE),"")</f>
        <v>SD20A/0092</v>
      </c>
      <c r="D33" s="5" t="str">
        <f>VLOOKUP(A33,[1]zoneLookup!$A$1:$B$140,2,FALSE)</f>
        <v>RU</v>
      </c>
      <c r="E33" s="5" t="s">
        <v>144</v>
      </c>
      <c r="F33" s="5" t="s">
        <v>145</v>
      </c>
      <c r="G33" s="5" t="s">
        <v>27</v>
      </c>
      <c r="H33" s="5" t="s">
        <v>99</v>
      </c>
      <c r="I33" s="6">
        <v>44067</v>
      </c>
      <c r="J33" s="5" t="s">
        <v>146</v>
      </c>
      <c r="K33" s="5" t="s">
        <v>147</v>
      </c>
      <c r="L33" s="6">
        <v>44040</v>
      </c>
      <c r="M33" s="5" t="s">
        <v>31</v>
      </c>
      <c r="N33" s="6">
        <v>44109</v>
      </c>
      <c r="O33" s="5" t="s">
        <v>148</v>
      </c>
      <c r="P33" s="5" t="s">
        <v>76</v>
      </c>
      <c r="Q33" s="5">
        <v>313723.26620700001</v>
      </c>
      <c r="R33" s="5">
        <v>223239.11606199999</v>
      </c>
      <c r="S33" s="6">
        <v>44109</v>
      </c>
      <c r="T33" s="5" t="s">
        <v>116</v>
      </c>
      <c r="U33" s="5" t="s">
        <v>35</v>
      </c>
      <c r="V33" s="5">
        <v>713649.52083299996</v>
      </c>
      <c r="W33" s="5">
        <v>723268.4375</v>
      </c>
      <c r="X33" s="5"/>
    </row>
    <row r="34" spans="1:24" ht="84.95" customHeight="1" x14ac:dyDescent="0.25">
      <c r="A34" s="5" t="s">
        <v>97</v>
      </c>
      <c r="B34" s="5" t="b">
        <f t="shared" si="0"/>
        <v>1</v>
      </c>
      <c r="C34" s="5" t="str">
        <f>_xlfn.IFNA(VLOOKUP(A34,[1]PermittedLookup!$A$2:$B$21,2,FALSE),"")</f>
        <v>SD18A/0035</v>
      </c>
      <c r="D34" s="5" t="str">
        <f>VLOOKUP(A34,[1]zoneLookup!$A$1:$B$140,2,FALSE)</f>
        <v>RU</v>
      </c>
      <c r="E34" s="5" t="s">
        <v>149</v>
      </c>
      <c r="F34" s="5" t="s">
        <v>150</v>
      </c>
      <c r="G34" s="5" t="s">
        <v>27</v>
      </c>
      <c r="H34" s="5" t="s">
        <v>99</v>
      </c>
      <c r="I34" s="6">
        <v>44186</v>
      </c>
      <c r="J34" s="5" t="s">
        <v>151</v>
      </c>
      <c r="K34" s="5" t="s">
        <v>152</v>
      </c>
      <c r="L34" s="6">
        <v>44134</v>
      </c>
      <c r="M34" s="5" t="s">
        <v>31</v>
      </c>
      <c r="N34" s="6">
        <v>44236</v>
      </c>
      <c r="O34" s="5" t="s">
        <v>102</v>
      </c>
      <c r="P34" s="5" t="s">
        <v>76</v>
      </c>
      <c r="Q34" s="5">
        <v>301554.54018900002</v>
      </c>
      <c r="R34" s="5">
        <v>228011.60224899999</v>
      </c>
      <c r="S34" s="6">
        <v>44236</v>
      </c>
      <c r="T34" s="5" t="s">
        <v>68</v>
      </c>
      <c r="U34" s="5" t="s">
        <v>44</v>
      </c>
      <c r="V34" s="5">
        <v>701483.4375</v>
      </c>
      <c r="W34" s="5">
        <v>728039.97916700004</v>
      </c>
      <c r="X34" s="5" t="s">
        <v>153</v>
      </c>
    </row>
    <row r="35" spans="1:24" ht="84.95" customHeight="1" x14ac:dyDescent="0.25">
      <c r="A35" s="5" t="s">
        <v>154</v>
      </c>
      <c r="B35" s="5" t="b">
        <f t="shared" si="0"/>
        <v>1</v>
      </c>
      <c r="C35" s="5" t="str">
        <f>_xlfn.IFNA(VLOOKUP(A35,[1]PermittedLookup!$A$2:$B$21,2,FALSE),"")</f>
        <v>SD21A/0009</v>
      </c>
      <c r="D35" s="5" t="str">
        <f>VLOOKUP(A35,[1]zoneLookup!$A$1:$B$140,2,FALSE)</f>
        <v>RU</v>
      </c>
      <c r="E35" s="5" t="s">
        <v>155</v>
      </c>
      <c r="F35" s="7" t="s">
        <v>156</v>
      </c>
      <c r="G35" s="5" t="s">
        <v>92</v>
      </c>
      <c r="H35" s="5" t="s">
        <v>57</v>
      </c>
      <c r="I35" s="6">
        <v>44277</v>
      </c>
      <c r="J35" s="5" t="s">
        <v>157</v>
      </c>
      <c r="K35" s="5" t="s">
        <v>158</v>
      </c>
      <c r="L35" s="6">
        <v>44221</v>
      </c>
      <c r="M35" s="6">
        <v>44480</v>
      </c>
      <c r="N35" s="6" t="s">
        <v>31</v>
      </c>
      <c r="O35" s="5" t="s">
        <v>159</v>
      </c>
      <c r="P35" s="5" t="s">
        <v>76</v>
      </c>
      <c r="Q35" s="5">
        <v>298184.17067100003</v>
      </c>
      <c r="R35" s="5">
        <v>223892.31653000001</v>
      </c>
      <c r="S35" s="6">
        <v>44480</v>
      </c>
      <c r="T35" s="5" t="s">
        <v>61</v>
      </c>
      <c r="U35" s="5" t="s">
        <v>44</v>
      </c>
      <c r="V35" s="5">
        <v>698113.77083299996</v>
      </c>
      <c r="W35" s="5">
        <v>723921.60416700004</v>
      </c>
      <c r="X35" s="5"/>
    </row>
    <row r="36" spans="1:24" ht="84.95" customHeight="1" x14ac:dyDescent="0.25">
      <c r="A36" s="5" t="s">
        <v>160</v>
      </c>
      <c r="B36" s="5" t="b">
        <f t="shared" si="0"/>
        <v>0</v>
      </c>
      <c r="C36" s="5" t="str">
        <f>_xlfn.IFNA(VLOOKUP(A36,[1]PermittedLookup!$A$2:$B$21,2,FALSE),"")</f>
        <v>SD20A/0200</v>
      </c>
      <c r="D36" s="5" t="str">
        <f>VLOOKUP(A36,[1]zoneLookup!$A$1:$B$140,2,FALSE)</f>
        <v>RU</v>
      </c>
      <c r="E36" s="5" t="s">
        <v>160</v>
      </c>
      <c r="F36" s="5" t="s">
        <v>161</v>
      </c>
      <c r="G36" s="5" t="s">
        <v>27</v>
      </c>
      <c r="H36" s="5" t="s">
        <v>99</v>
      </c>
      <c r="I36" s="6">
        <v>44277</v>
      </c>
      <c r="J36" s="5" t="s">
        <v>162</v>
      </c>
      <c r="K36" s="5" t="s">
        <v>163</v>
      </c>
      <c r="L36" s="6">
        <v>44250</v>
      </c>
      <c r="M36" s="5" t="s">
        <v>31</v>
      </c>
      <c r="N36" s="6">
        <v>44320</v>
      </c>
      <c r="O36" s="5" t="s">
        <v>164</v>
      </c>
      <c r="P36" s="5" t="s">
        <v>76</v>
      </c>
      <c r="Q36" s="5">
        <v>304371.78535800002</v>
      </c>
      <c r="R36" s="5">
        <v>229242.866095</v>
      </c>
      <c r="S36" s="6">
        <v>44320</v>
      </c>
      <c r="T36" s="5" t="s">
        <v>68</v>
      </c>
      <c r="U36" s="5" t="s">
        <v>44</v>
      </c>
      <c r="V36" s="5">
        <v>704300.08333299996</v>
      </c>
      <c r="W36" s="5">
        <v>729270.95833299996</v>
      </c>
      <c r="X36" s="5"/>
    </row>
    <row r="37" spans="1:24" ht="84.95" customHeight="1" x14ac:dyDescent="0.25">
      <c r="A37" s="5" t="s">
        <v>160</v>
      </c>
      <c r="B37" s="5" t="b">
        <f t="shared" si="0"/>
        <v>1</v>
      </c>
      <c r="C37" s="5" t="str">
        <f>_xlfn.IFNA(VLOOKUP(A37,[1]PermittedLookup!$A$2:$B$21,2,FALSE),"")</f>
        <v>SD20A/0200</v>
      </c>
      <c r="D37" s="5" t="str">
        <f>VLOOKUP(A37,[1]zoneLookup!$A$1:$B$140,2,FALSE)</f>
        <v>RU</v>
      </c>
      <c r="E37" s="5" t="s">
        <v>165</v>
      </c>
      <c r="F37" s="5" t="s">
        <v>166</v>
      </c>
      <c r="G37" s="5" t="s">
        <v>27</v>
      </c>
      <c r="H37" s="5" t="s">
        <v>99</v>
      </c>
      <c r="I37" s="6">
        <v>44837</v>
      </c>
      <c r="J37" s="5" t="s">
        <v>167</v>
      </c>
      <c r="K37" s="5" t="s">
        <v>168</v>
      </c>
      <c r="L37" s="6">
        <v>44781</v>
      </c>
      <c r="M37" s="5" t="s">
        <v>31</v>
      </c>
      <c r="N37" s="6">
        <v>44879</v>
      </c>
      <c r="O37" s="5" t="s">
        <v>164</v>
      </c>
      <c r="P37" s="5" t="s">
        <v>76</v>
      </c>
      <c r="Q37" s="5">
        <v>304365.47151300003</v>
      </c>
      <c r="R37" s="5">
        <v>229240.40718800001</v>
      </c>
      <c r="S37" s="6">
        <v>44879</v>
      </c>
      <c r="T37" s="5" t="s">
        <v>68</v>
      </c>
      <c r="U37" s="5" t="s">
        <v>44</v>
      </c>
      <c r="V37" s="5">
        <v>704293.77083299996</v>
      </c>
      <c r="W37" s="5">
        <v>729268.5</v>
      </c>
      <c r="X37" s="5" t="s">
        <v>169</v>
      </c>
    </row>
    <row r="38" spans="1:24" ht="84.95" customHeight="1" x14ac:dyDescent="0.25">
      <c r="A38" s="5" t="s">
        <v>170</v>
      </c>
      <c r="B38" s="5" t="b">
        <f t="shared" si="0"/>
        <v>0</v>
      </c>
      <c r="C38" s="5" t="str">
        <f>_xlfn.IFNA(VLOOKUP(A38,[1]PermittedLookup!$A$2:$B$21,2,FALSE),"")</f>
        <v>SD22A/0402</v>
      </c>
      <c r="D38" s="5" t="str">
        <f>VLOOKUP(A38,[1]zoneLookup!$A$1:$B$140,2,FALSE)</f>
        <v>RU</v>
      </c>
      <c r="E38" s="5" t="s">
        <v>170</v>
      </c>
      <c r="F38" s="5" t="s">
        <v>171</v>
      </c>
      <c r="G38" s="5" t="s">
        <v>92</v>
      </c>
      <c r="H38" s="5" t="s">
        <v>57</v>
      </c>
      <c r="I38" s="6">
        <v>44903</v>
      </c>
      <c r="J38" s="5" t="s">
        <v>172</v>
      </c>
      <c r="K38" s="5" t="s">
        <v>173</v>
      </c>
      <c r="L38" s="6">
        <v>44860</v>
      </c>
      <c r="M38" s="6">
        <v>45379</v>
      </c>
      <c r="N38" s="5" t="s">
        <v>31</v>
      </c>
      <c r="O38" s="5" t="s">
        <v>174</v>
      </c>
      <c r="P38" s="5" t="s">
        <v>76</v>
      </c>
      <c r="Q38" s="5">
        <v>301639.13902900001</v>
      </c>
      <c r="R38" s="5">
        <v>224616.89225800001</v>
      </c>
      <c r="S38" s="6">
        <v>45379</v>
      </c>
      <c r="T38" s="5" t="s">
        <v>61</v>
      </c>
      <c r="U38" s="5" t="s">
        <v>44</v>
      </c>
      <c r="V38" s="5">
        <v>701568</v>
      </c>
      <c r="W38" s="5">
        <v>724646</v>
      </c>
      <c r="X38" s="5"/>
    </row>
    <row r="39" spans="1:24" ht="84.95" customHeight="1" x14ac:dyDescent="0.25">
      <c r="A39" s="2" t="s">
        <v>175</v>
      </c>
      <c r="B39" s="2" t="b">
        <f t="shared" si="0"/>
        <v>0</v>
      </c>
      <c r="C39" s="2" t="str">
        <f>_xlfn.IFNA(VLOOKUP(A39,[1]PermittedLookup!$A$2:$B$21,2,FALSE),"")</f>
        <v>SD22A/0470</v>
      </c>
      <c r="D39" s="2" t="str">
        <f>VLOOKUP(A39,[1]zoneLookup!$A$1:$B$140,2,FALSE)</f>
        <v>HA</v>
      </c>
      <c r="E39" s="2" t="s">
        <v>175</v>
      </c>
      <c r="F39" s="3" t="s">
        <v>176</v>
      </c>
      <c r="G39" s="2" t="s">
        <v>27</v>
      </c>
      <c r="H39" s="2" t="s">
        <v>105</v>
      </c>
      <c r="I39" s="4">
        <v>45098</v>
      </c>
      <c r="J39" s="2" t="s">
        <v>177</v>
      </c>
      <c r="K39" s="2" t="s">
        <v>178</v>
      </c>
      <c r="L39" s="4">
        <v>45071</v>
      </c>
      <c r="M39" s="2" t="s">
        <v>31</v>
      </c>
      <c r="N39" s="4">
        <v>45138</v>
      </c>
      <c r="O39" s="2" t="s">
        <v>179</v>
      </c>
      <c r="P39" s="2" t="s">
        <v>76</v>
      </c>
      <c r="Q39" s="2">
        <v>309132.46373999998</v>
      </c>
      <c r="R39" s="2">
        <v>235424.564136</v>
      </c>
      <c r="S39" s="4">
        <v>45138</v>
      </c>
      <c r="T39" s="2" t="s">
        <v>180</v>
      </c>
      <c r="U39" s="2" t="s">
        <v>181</v>
      </c>
      <c r="V39" s="2">
        <v>709059.77083299996</v>
      </c>
      <c r="W39" s="2">
        <v>735451.29166700004</v>
      </c>
      <c r="X39" s="2" t="s">
        <v>182</v>
      </c>
    </row>
    <row r="40" spans="1:24" ht="84.95" customHeight="1" x14ac:dyDescent="0.25">
      <c r="A40" s="2" t="s">
        <v>183</v>
      </c>
      <c r="B40" s="2" t="b">
        <f t="shared" si="0"/>
        <v>0</v>
      </c>
      <c r="C40" s="2" t="str">
        <f>_xlfn.IFNA(VLOOKUP(A40,[1]PermittedLookup!$A$2:$B$21,2,FALSE),"")</f>
        <v>SD23A/0037</v>
      </c>
      <c r="D40" s="2" t="str">
        <f>VLOOKUP(A40,[1]zoneLookup!$A$1:$B$140,2,FALSE)</f>
        <v>HA</v>
      </c>
      <c r="E40" s="2" t="s">
        <v>183</v>
      </c>
      <c r="F40" s="2" t="s">
        <v>184</v>
      </c>
      <c r="G40" s="2" t="s">
        <v>27</v>
      </c>
      <c r="H40" s="2" t="s">
        <v>99</v>
      </c>
      <c r="I40" s="4">
        <v>45121</v>
      </c>
      <c r="J40" s="2" t="s">
        <v>185</v>
      </c>
      <c r="K40" s="2" t="s">
        <v>186</v>
      </c>
      <c r="L40" s="4">
        <v>45098</v>
      </c>
      <c r="M40" s="2" t="s">
        <v>31</v>
      </c>
      <c r="N40" s="4">
        <v>45160</v>
      </c>
      <c r="O40" s="2" t="s">
        <v>187</v>
      </c>
      <c r="P40" s="2" t="s">
        <v>76</v>
      </c>
      <c r="Q40" s="2">
        <v>302677.570519</v>
      </c>
      <c r="R40" s="2">
        <v>220752.983595</v>
      </c>
      <c r="S40" s="4">
        <v>45160</v>
      </c>
      <c r="T40" s="2" t="s">
        <v>43</v>
      </c>
      <c r="U40" s="2" t="s">
        <v>44</v>
      </c>
      <c r="V40" s="2">
        <v>702606.1875</v>
      </c>
      <c r="W40" s="2">
        <v>720782.91666700004</v>
      </c>
      <c r="X40" s="2"/>
    </row>
    <row r="41" spans="1:24" ht="84.95" customHeight="1" thickBot="1" x14ac:dyDescent="0.3">
      <c r="A41" s="5" t="s">
        <v>97</v>
      </c>
      <c r="B41" s="5" t="b">
        <f t="shared" si="0"/>
        <v>1</v>
      </c>
      <c r="C41" s="5" t="str">
        <f>_xlfn.IFNA(VLOOKUP(A41,[1]PermittedLookup!$A$2:$B$21,2,FALSE),"")</f>
        <v>SD18A/0035</v>
      </c>
      <c r="D41" s="5" t="str">
        <f>VLOOKUP(A41,[1]zoneLookup!$A$1:$B$140,2,FALSE)</f>
        <v>RU</v>
      </c>
      <c r="E41" s="5" t="s">
        <v>188</v>
      </c>
      <c r="F41" s="5" t="s">
        <v>189</v>
      </c>
      <c r="G41" s="5" t="s">
        <v>27</v>
      </c>
      <c r="H41" s="5" t="s">
        <v>99</v>
      </c>
      <c r="I41" s="6">
        <v>45275</v>
      </c>
      <c r="J41" s="5" t="s">
        <v>190</v>
      </c>
      <c r="K41" s="5" t="s">
        <v>191</v>
      </c>
      <c r="L41" s="6">
        <v>45226</v>
      </c>
      <c r="M41" s="5" t="s">
        <v>31</v>
      </c>
      <c r="N41" s="6">
        <v>45314</v>
      </c>
      <c r="O41" s="5" t="s">
        <v>102</v>
      </c>
      <c r="P41" s="5" t="s">
        <v>76</v>
      </c>
      <c r="Q41" s="5">
        <v>301572.58571199997</v>
      </c>
      <c r="R41" s="5">
        <v>228016.12418099999</v>
      </c>
      <c r="S41" s="6">
        <v>45314</v>
      </c>
      <c r="T41" s="5" t="s">
        <v>68</v>
      </c>
      <c r="U41" s="5" t="s">
        <v>44</v>
      </c>
      <c r="V41" s="5">
        <v>701501.47916700004</v>
      </c>
      <c r="W41" s="5">
        <v>728044.5</v>
      </c>
      <c r="X41" s="5" t="s">
        <v>192</v>
      </c>
    </row>
    <row r="42" spans="1:24" ht="84.95" customHeight="1" thickBot="1" x14ac:dyDescent="0.3">
      <c r="A42" s="10">
        <f>COUNTA(A22:A41)</f>
        <v>20</v>
      </c>
      <c r="B42" s="11">
        <f>COUNTIF(B22:B41,TRUE)</f>
        <v>8</v>
      </c>
      <c r="C42" s="11" t="s">
        <v>722</v>
      </c>
      <c r="D42" s="13" t="s">
        <v>733</v>
      </c>
      <c r="E42" s="13"/>
      <c r="F42" s="13"/>
      <c r="G42" s="13"/>
      <c r="H42" s="13"/>
      <c r="I42" s="13"/>
      <c r="J42" s="13"/>
      <c r="K42" s="13"/>
      <c r="L42" s="13"/>
      <c r="M42" s="13"/>
      <c r="N42" s="13"/>
      <c r="O42" s="13"/>
      <c r="P42" s="13"/>
      <c r="Q42" s="13"/>
      <c r="R42" s="13"/>
      <c r="S42" s="13"/>
      <c r="T42" s="13"/>
      <c r="U42" s="13"/>
      <c r="V42" s="13"/>
      <c r="W42" s="13"/>
      <c r="X42" s="14"/>
    </row>
    <row r="43" spans="1:24" ht="84.95" customHeight="1" x14ac:dyDescent="0.55000000000000004">
      <c r="A43" s="15" t="s">
        <v>193</v>
      </c>
      <c r="B43" s="16"/>
      <c r="C43" s="16"/>
      <c r="D43" s="16"/>
      <c r="E43" s="16"/>
      <c r="F43" s="16"/>
      <c r="G43" s="16"/>
      <c r="H43" s="16"/>
      <c r="I43" s="16"/>
      <c r="J43" s="16"/>
      <c r="K43" s="16"/>
      <c r="L43" s="16"/>
      <c r="M43" s="16"/>
      <c r="N43" s="16"/>
      <c r="O43" s="16"/>
      <c r="P43" s="16"/>
      <c r="Q43" s="16"/>
      <c r="R43" s="16"/>
      <c r="S43" s="16"/>
      <c r="T43" s="16"/>
      <c r="U43" s="16"/>
      <c r="V43" s="16"/>
      <c r="W43" s="16"/>
      <c r="X43" s="16"/>
    </row>
    <row r="44" spans="1:24" ht="84.95" customHeight="1" x14ac:dyDescent="0.25">
      <c r="A44" s="1" t="s">
        <v>1</v>
      </c>
      <c r="B44" s="1" t="s">
        <v>2</v>
      </c>
      <c r="C44" s="1" t="s">
        <v>3</v>
      </c>
      <c r="D44" s="1" t="s">
        <v>4</v>
      </c>
      <c r="E44" s="1" t="s">
        <v>5</v>
      </c>
      <c r="F44" s="1" t="s">
        <v>6</v>
      </c>
      <c r="G44" s="1" t="s">
        <v>7</v>
      </c>
      <c r="H44" s="1" t="s">
        <v>8</v>
      </c>
      <c r="I44" s="1" t="s">
        <v>9</v>
      </c>
      <c r="J44" s="1" t="s">
        <v>10</v>
      </c>
      <c r="K44" s="1" t="s">
        <v>11</v>
      </c>
      <c r="L44" s="1" t="s">
        <v>12</v>
      </c>
      <c r="M44" s="1" t="s">
        <v>13</v>
      </c>
      <c r="N44" s="1" t="s">
        <v>14</v>
      </c>
      <c r="O44" s="1" t="s">
        <v>15</v>
      </c>
      <c r="P44" s="1" t="s">
        <v>16</v>
      </c>
      <c r="Q44" s="1" t="s">
        <v>17</v>
      </c>
      <c r="R44" s="1" t="s">
        <v>18</v>
      </c>
      <c r="S44" s="1" t="s">
        <v>14</v>
      </c>
      <c r="T44" s="1" t="s">
        <v>19</v>
      </c>
      <c r="U44" s="1" t="s">
        <v>20</v>
      </c>
      <c r="V44" s="1" t="s">
        <v>21</v>
      </c>
      <c r="W44" s="1" t="s">
        <v>22</v>
      </c>
      <c r="X44" s="1" t="s">
        <v>23</v>
      </c>
    </row>
    <row r="45" spans="1:24" ht="84.95" customHeight="1" x14ac:dyDescent="0.25">
      <c r="A45" s="5" t="s">
        <v>45</v>
      </c>
      <c r="B45" s="5" t="b">
        <f t="shared" ref="B45:B76" si="1">IF(A45&lt;&gt;E45,TRUE,FALSE)</f>
        <v>0</v>
      </c>
      <c r="C45" s="5"/>
      <c r="D45" s="5" t="str">
        <f>VLOOKUP(A45,[1]zoneLookup!$A$1:$B$140,2,FALSE)</f>
        <v>HA</v>
      </c>
      <c r="E45" s="5" t="s">
        <v>45</v>
      </c>
      <c r="F45" s="5" t="s">
        <v>194</v>
      </c>
      <c r="G45" s="5" t="s">
        <v>27</v>
      </c>
      <c r="H45" s="5" t="s">
        <v>195</v>
      </c>
      <c r="I45" s="6">
        <v>42481</v>
      </c>
      <c r="J45" s="5" t="s">
        <v>196</v>
      </c>
      <c r="K45" s="5" t="s">
        <v>50</v>
      </c>
      <c r="L45" s="6">
        <v>42431</v>
      </c>
      <c r="M45" s="6" t="s">
        <v>31</v>
      </c>
      <c r="N45" s="5" t="s">
        <v>31</v>
      </c>
      <c r="O45" s="5" t="s">
        <v>51</v>
      </c>
      <c r="P45" s="5" t="s">
        <v>197</v>
      </c>
      <c r="Q45" s="5">
        <v>307557.22394699999</v>
      </c>
      <c r="R45" s="5">
        <v>224692.55345499999</v>
      </c>
      <c r="S45" s="5" t="s">
        <v>31</v>
      </c>
      <c r="T45" s="5" t="s">
        <v>52</v>
      </c>
      <c r="U45" s="5" t="s">
        <v>53</v>
      </c>
      <c r="V45" s="5">
        <v>707484.8125</v>
      </c>
      <c r="W45" s="5">
        <v>724721.60416700004</v>
      </c>
      <c r="X45" s="5"/>
    </row>
    <row r="46" spans="1:24" ht="84.95" customHeight="1" x14ac:dyDescent="0.25">
      <c r="A46" s="2" t="s">
        <v>198</v>
      </c>
      <c r="B46" s="2" t="b">
        <f t="shared" si="1"/>
        <v>0</v>
      </c>
      <c r="C46" s="2"/>
      <c r="D46" s="2" t="str">
        <f>VLOOKUP(A46,[1]zoneLookup!$A$1:$B$140,2,FALSE)</f>
        <v>RU</v>
      </c>
      <c r="E46" s="2" t="s">
        <v>198</v>
      </c>
      <c r="F46" s="2" t="s">
        <v>199</v>
      </c>
      <c r="G46" s="2" t="s">
        <v>27</v>
      </c>
      <c r="H46" s="2" t="s">
        <v>57</v>
      </c>
      <c r="I46" s="4">
        <v>42499</v>
      </c>
      <c r="J46" s="2" t="s">
        <v>200</v>
      </c>
      <c r="K46" s="2" t="s">
        <v>201</v>
      </c>
      <c r="L46" s="4">
        <v>42447</v>
      </c>
      <c r="M46" s="2" t="s">
        <v>31</v>
      </c>
      <c r="N46" s="4" t="s">
        <v>31</v>
      </c>
      <c r="O46" s="2" t="s">
        <v>202</v>
      </c>
      <c r="P46" s="2" t="s">
        <v>197</v>
      </c>
      <c r="Q46" s="2">
        <v>301466.70183600002</v>
      </c>
      <c r="R46" s="2">
        <v>225416.33414600001</v>
      </c>
      <c r="S46" s="4" t="s">
        <v>31</v>
      </c>
      <c r="T46" s="2" t="s">
        <v>61</v>
      </c>
      <c r="U46" s="2" t="s">
        <v>44</v>
      </c>
      <c r="V46" s="2">
        <v>701395.60416700004</v>
      </c>
      <c r="W46" s="2">
        <v>725445.27083299996</v>
      </c>
      <c r="X46" s="2"/>
    </row>
    <row r="47" spans="1:24" ht="84.95" customHeight="1" x14ac:dyDescent="0.25">
      <c r="A47" s="2" t="s">
        <v>203</v>
      </c>
      <c r="B47" s="2" t="b">
        <f t="shared" si="1"/>
        <v>0</v>
      </c>
      <c r="C47" s="2"/>
      <c r="D47" s="2" t="str">
        <f>VLOOKUP(A47,[1]zoneLookup!$A$1:$B$140,2,FALSE)</f>
        <v>HA</v>
      </c>
      <c r="E47" s="2" t="s">
        <v>203</v>
      </c>
      <c r="F47" s="2" t="s">
        <v>204</v>
      </c>
      <c r="G47" s="2" t="s">
        <v>27</v>
      </c>
      <c r="H47" s="2" t="s">
        <v>57</v>
      </c>
      <c r="I47" s="4">
        <v>42520</v>
      </c>
      <c r="J47" s="2" t="s">
        <v>205</v>
      </c>
      <c r="K47" s="2" t="s">
        <v>206</v>
      </c>
      <c r="L47" s="4">
        <v>42466</v>
      </c>
      <c r="M47" s="2" t="s">
        <v>31</v>
      </c>
      <c r="N47" s="2" t="s">
        <v>31</v>
      </c>
      <c r="O47" s="2" t="s">
        <v>207</v>
      </c>
      <c r="P47" s="2" t="s">
        <v>197</v>
      </c>
      <c r="Q47" s="2">
        <v>312550.77736599999</v>
      </c>
      <c r="R47" s="2">
        <v>228544.06348099999</v>
      </c>
      <c r="S47" s="2" t="s">
        <v>31</v>
      </c>
      <c r="T47" s="2" t="s">
        <v>208</v>
      </c>
      <c r="U47" s="2" t="s">
        <v>209</v>
      </c>
      <c r="V47" s="2">
        <v>712477.3125</v>
      </c>
      <c r="W47" s="2">
        <v>728572.25</v>
      </c>
      <c r="X47" s="2"/>
    </row>
    <row r="48" spans="1:24" ht="84.95" customHeight="1" x14ac:dyDescent="0.25">
      <c r="A48" s="5" t="s">
        <v>210</v>
      </c>
      <c r="B48" s="5" t="b">
        <f t="shared" si="1"/>
        <v>0</v>
      </c>
      <c r="C48" s="5"/>
      <c r="D48" s="5" t="str">
        <f>VLOOKUP(A48,[1]zoneLookup!$A$1:$B$140,2,FALSE)</f>
        <v>RU</v>
      </c>
      <c r="E48" s="5" t="s">
        <v>210</v>
      </c>
      <c r="F48" s="5" t="s">
        <v>211</v>
      </c>
      <c r="G48" s="5" t="s">
        <v>27</v>
      </c>
      <c r="H48" s="5" t="s">
        <v>57</v>
      </c>
      <c r="I48" s="6">
        <v>42528</v>
      </c>
      <c r="J48" s="5" t="s">
        <v>212</v>
      </c>
      <c r="K48" s="5" t="s">
        <v>213</v>
      </c>
      <c r="L48" s="6">
        <v>42478</v>
      </c>
      <c r="M48" s="6" t="s">
        <v>31</v>
      </c>
      <c r="N48" s="5" t="s">
        <v>31</v>
      </c>
      <c r="O48" s="5" t="s">
        <v>214</v>
      </c>
      <c r="P48" s="5" t="s">
        <v>197</v>
      </c>
      <c r="Q48" s="5">
        <v>312886.31475700001</v>
      </c>
      <c r="R48" s="5">
        <v>223353.00984300001</v>
      </c>
      <c r="S48" s="5" t="s">
        <v>31</v>
      </c>
      <c r="T48" s="5" t="s">
        <v>116</v>
      </c>
      <c r="U48" s="5" t="s">
        <v>35</v>
      </c>
      <c r="V48" s="5">
        <v>712812.75</v>
      </c>
      <c r="W48" s="5">
        <v>723382.3125</v>
      </c>
      <c r="X48" s="5"/>
    </row>
    <row r="49" spans="1:24" ht="84.95" customHeight="1" x14ac:dyDescent="0.25">
      <c r="A49" s="2" t="s">
        <v>215</v>
      </c>
      <c r="B49" s="2" t="b">
        <f t="shared" si="1"/>
        <v>0</v>
      </c>
      <c r="C49" s="2"/>
      <c r="D49" s="2" t="str">
        <f>VLOOKUP(A49,[1]zoneLookup!$A$1:$B$140,2,FALSE)</f>
        <v>HA</v>
      </c>
      <c r="E49" s="2" t="s">
        <v>215</v>
      </c>
      <c r="F49" s="2" t="s">
        <v>216</v>
      </c>
      <c r="G49" s="2" t="s">
        <v>27</v>
      </c>
      <c r="H49" s="2" t="s">
        <v>57</v>
      </c>
      <c r="I49" s="4">
        <v>42548</v>
      </c>
      <c r="J49" s="2" t="s">
        <v>217</v>
      </c>
      <c r="K49" s="2" t="s">
        <v>218</v>
      </c>
      <c r="L49" s="4">
        <v>42494</v>
      </c>
      <c r="M49" s="2" t="s">
        <v>31</v>
      </c>
      <c r="N49" s="4" t="s">
        <v>31</v>
      </c>
      <c r="O49" s="2" t="s">
        <v>219</v>
      </c>
      <c r="P49" s="2" t="s">
        <v>197</v>
      </c>
      <c r="Q49" s="2">
        <v>309647.01059299998</v>
      </c>
      <c r="R49" s="2">
        <v>223971.28743500001</v>
      </c>
      <c r="S49" s="4" t="s">
        <v>31</v>
      </c>
      <c r="T49" s="2" t="s">
        <v>116</v>
      </c>
      <c r="U49" s="2" t="s">
        <v>35</v>
      </c>
      <c r="V49" s="2">
        <v>709574.14583299996</v>
      </c>
      <c r="W49" s="2">
        <v>724000.47916700004</v>
      </c>
      <c r="X49" s="2"/>
    </row>
    <row r="50" spans="1:24" ht="84.95" customHeight="1" x14ac:dyDescent="0.25">
      <c r="A50" s="5" t="s">
        <v>220</v>
      </c>
      <c r="B50" s="5" t="b">
        <f t="shared" si="1"/>
        <v>0</v>
      </c>
      <c r="C50" s="5"/>
      <c r="D50" s="5" t="str">
        <f>VLOOKUP(A50,[1]zoneLookup!$A$1:$B$140,2,FALSE)</f>
        <v>RU</v>
      </c>
      <c r="E50" s="5" t="s">
        <v>220</v>
      </c>
      <c r="F50" s="5" t="s">
        <v>221</v>
      </c>
      <c r="G50" s="5" t="s">
        <v>27</v>
      </c>
      <c r="H50" s="5" t="s">
        <v>57</v>
      </c>
      <c r="I50" s="6">
        <v>42572</v>
      </c>
      <c r="J50" s="5" t="s">
        <v>222</v>
      </c>
      <c r="K50" s="5" t="s">
        <v>223</v>
      </c>
      <c r="L50" s="6">
        <v>42521</v>
      </c>
      <c r="M50" s="5" t="s">
        <v>31</v>
      </c>
      <c r="N50" s="5" t="s">
        <v>31</v>
      </c>
      <c r="O50" s="5" t="s">
        <v>224</v>
      </c>
      <c r="P50" s="5" t="s">
        <v>197</v>
      </c>
      <c r="Q50" s="5">
        <v>298081.11720400001</v>
      </c>
      <c r="R50" s="5">
        <v>225850.44603699999</v>
      </c>
      <c r="S50" s="5" t="s">
        <v>31</v>
      </c>
      <c r="T50" s="5" t="s">
        <v>68</v>
      </c>
      <c r="U50" s="5" t="s">
        <v>44</v>
      </c>
      <c r="V50" s="5">
        <v>698010.75</v>
      </c>
      <c r="W50" s="5">
        <v>725879.3125</v>
      </c>
      <c r="X50" s="5"/>
    </row>
    <row r="51" spans="1:24" ht="84.95" customHeight="1" x14ac:dyDescent="0.25">
      <c r="A51" s="2" t="s">
        <v>225</v>
      </c>
      <c r="B51" s="2" t="b">
        <f t="shared" si="1"/>
        <v>0</v>
      </c>
      <c r="C51" s="2"/>
      <c r="D51" s="2" t="str">
        <f>VLOOKUP(A51,[1]zoneLookup!$A$1:$B$140,2,FALSE)</f>
        <v>HA</v>
      </c>
      <c r="E51" s="2" t="s">
        <v>225</v>
      </c>
      <c r="F51" s="2" t="s">
        <v>226</v>
      </c>
      <c r="G51" s="2" t="s">
        <v>27</v>
      </c>
      <c r="H51" s="2" t="s">
        <v>57</v>
      </c>
      <c r="I51" s="4">
        <v>42569</v>
      </c>
      <c r="J51" s="2" t="s">
        <v>227</v>
      </c>
      <c r="K51" s="2" t="s">
        <v>228</v>
      </c>
      <c r="L51" s="4">
        <v>42522</v>
      </c>
      <c r="M51" s="2" t="s">
        <v>31</v>
      </c>
      <c r="N51" s="4" t="s">
        <v>31</v>
      </c>
      <c r="O51" s="2" t="s">
        <v>229</v>
      </c>
      <c r="P51" s="2" t="s">
        <v>197</v>
      </c>
      <c r="Q51" s="2">
        <v>309913.88231399999</v>
      </c>
      <c r="R51" s="2">
        <v>223629.903219</v>
      </c>
      <c r="S51" s="4" t="s">
        <v>31</v>
      </c>
      <c r="T51" s="2" t="s">
        <v>116</v>
      </c>
      <c r="U51" s="2" t="s">
        <v>35</v>
      </c>
      <c r="V51" s="2">
        <v>709840.95833299996</v>
      </c>
      <c r="W51" s="2">
        <v>723659.16666700004</v>
      </c>
      <c r="X51" s="2"/>
    </row>
    <row r="52" spans="1:24" ht="84.95" customHeight="1" x14ac:dyDescent="0.25">
      <c r="A52" s="5" t="s">
        <v>230</v>
      </c>
      <c r="B52" s="5" t="b">
        <f t="shared" si="1"/>
        <v>0</v>
      </c>
      <c r="C52" s="5"/>
      <c r="D52" s="5" t="str">
        <f>VLOOKUP(A52,[1]zoneLookup!$A$1:$B$140,2,FALSE)</f>
        <v>HA</v>
      </c>
      <c r="E52" s="5" t="s">
        <v>230</v>
      </c>
      <c r="F52" s="5" t="s">
        <v>231</v>
      </c>
      <c r="G52" s="5" t="s">
        <v>232</v>
      </c>
      <c r="H52" s="5" t="s">
        <v>57</v>
      </c>
      <c r="I52" s="6">
        <v>42573</v>
      </c>
      <c r="J52" s="5" t="s">
        <v>233</v>
      </c>
      <c r="K52" s="5" t="s">
        <v>234</v>
      </c>
      <c r="L52" s="6">
        <v>42523</v>
      </c>
      <c r="M52" s="6">
        <v>42717</v>
      </c>
      <c r="N52" s="5" t="s">
        <v>31</v>
      </c>
      <c r="O52" s="5" t="s">
        <v>235</v>
      </c>
      <c r="P52" s="5" t="s">
        <v>197</v>
      </c>
      <c r="Q52" s="5">
        <v>302706.48655899998</v>
      </c>
      <c r="R52" s="5">
        <v>222033.78057199999</v>
      </c>
      <c r="S52" s="5" t="s">
        <v>31</v>
      </c>
      <c r="T52" s="5" t="s">
        <v>43</v>
      </c>
      <c r="U52" s="5" t="s">
        <v>44</v>
      </c>
      <c r="V52" s="5">
        <v>702635.10416700004</v>
      </c>
      <c r="W52" s="5">
        <v>722063.4375</v>
      </c>
      <c r="X52" s="5"/>
    </row>
    <row r="53" spans="1:24" ht="84.95" customHeight="1" x14ac:dyDescent="0.25">
      <c r="A53" s="5" t="s">
        <v>236</v>
      </c>
      <c r="B53" s="5" t="b">
        <f t="shared" si="1"/>
        <v>0</v>
      </c>
      <c r="C53" s="5"/>
      <c r="D53" s="5" t="str">
        <f>VLOOKUP(A53,[1]zoneLookup!$A$1:$B$140,2,FALSE)</f>
        <v>HA</v>
      </c>
      <c r="E53" s="5" t="s">
        <v>236</v>
      </c>
      <c r="F53" s="5" t="s">
        <v>237</v>
      </c>
      <c r="G53" s="5" t="s">
        <v>27</v>
      </c>
      <c r="H53" s="5" t="s">
        <v>57</v>
      </c>
      <c r="I53" s="6">
        <v>42579</v>
      </c>
      <c r="J53" s="5" t="s">
        <v>238</v>
      </c>
      <c r="K53" s="5" t="s">
        <v>239</v>
      </c>
      <c r="L53" s="6">
        <v>42529</v>
      </c>
      <c r="M53" s="5" t="s">
        <v>31</v>
      </c>
      <c r="N53" s="6" t="s">
        <v>31</v>
      </c>
      <c r="O53" s="5" t="s">
        <v>240</v>
      </c>
      <c r="P53" s="5" t="s">
        <v>197</v>
      </c>
      <c r="Q53" s="5">
        <v>309907.42690199998</v>
      </c>
      <c r="R53" s="5">
        <v>222823.18770000001</v>
      </c>
      <c r="S53" s="6" t="s">
        <v>31</v>
      </c>
      <c r="T53" s="5" t="s">
        <v>116</v>
      </c>
      <c r="U53" s="5" t="s">
        <v>35</v>
      </c>
      <c r="V53" s="5">
        <v>709834.5</v>
      </c>
      <c r="W53" s="5">
        <v>722852.625</v>
      </c>
      <c r="X53" s="5"/>
    </row>
    <row r="54" spans="1:24" ht="84.95" customHeight="1" x14ac:dyDescent="0.25">
      <c r="A54" s="2" t="s">
        <v>241</v>
      </c>
      <c r="B54" s="2" t="b">
        <f t="shared" si="1"/>
        <v>0</v>
      </c>
      <c r="C54" s="2"/>
      <c r="D54" s="2" t="str">
        <f>VLOOKUP(A54,[1]zoneLookup!$A$1:$B$140,2,FALSE)</f>
        <v>RU</v>
      </c>
      <c r="E54" s="2" t="s">
        <v>241</v>
      </c>
      <c r="F54" s="2" t="s">
        <v>242</v>
      </c>
      <c r="G54" s="2" t="s">
        <v>27</v>
      </c>
      <c r="H54" s="2" t="s">
        <v>57</v>
      </c>
      <c r="I54" s="4">
        <v>42615</v>
      </c>
      <c r="J54" s="2" t="s">
        <v>243</v>
      </c>
      <c r="K54" s="2" t="s">
        <v>244</v>
      </c>
      <c r="L54" s="4">
        <v>42565</v>
      </c>
      <c r="M54" s="2" t="s">
        <v>31</v>
      </c>
      <c r="N54" s="2" t="s">
        <v>31</v>
      </c>
      <c r="O54" s="2" t="s">
        <v>245</v>
      </c>
      <c r="P54" s="2" t="s">
        <v>197</v>
      </c>
      <c r="Q54" s="2">
        <v>304402.45741500001</v>
      </c>
      <c r="R54" s="2">
        <v>225570.32503099999</v>
      </c>
      <c r="S54" s="2" t="s">
        <v>31</v>
      </c>
      <c r="T54" s="2" t="s">
        <v>43</v>
      </c>
      <c r="U54" s="2" t="s">
        <v>44</v>
      </c>
      <c r="V54" s="2">
        <v>704330.72916700004</v>
      </c>
      <c r="W54" s="2">
        <v>725599.20833299996</v>
      </c>
      <c r="X54" s="2"/>
    </row>
    <row r="55" spans="1:24" ht="84.95" customHeight="1" x14ac:dyDescent="0.25">
      <c r="A55" s="5" t="s">
        <v>246</v>
      </c>
      <c r="B55" s="5" t="b">
        <f t="shared" si="1"/>
        <v>0</v>
      </c>
      <c r="C55" s="5"/>
      <c r="D55" s="5" t="str">
        <f>VLOOKUP(A55,[1]zoneLookup!$A$1:$B$140,2,FALSE)</f>
        <v>RU</v>
      </c>
      <c r="E55" s="5" t="s">
        <v>246</v>
      </c>
      <c r="F55" s="5" t="s">
        <v>247</v>
      </c>
      <c r="G55" s="5" t="s">
        <v>27</v>
      </c>
      <c r="H55" s="5" t="s">
        <v>57</v>
      </c>
      <c r="I55" s="6">
        <v>42629</v>
      </c>
      <c r="J55" s="5" t="s">
        <v>248</v>
      </c>
      <c r="K55" s="5" t="s">
        <v>249</v>
      </c>
      <c r="L55" s="6">
        <v>42579</v>
      </c>
      <c r="M55" s="5" t="s">
        <v>31</v>
      </c>
      <c r="N55" s="6" t="s">
        <v>31</v>
      </c>
      <c r="O55" s="5" t="s">
        <v>250</v>
      </c>
      <c r="P55" s="5" t="s">
        <v>197</v>
      </c>
      <c r="Q55" s="5">
        <v>301601.62569000002</v>
      </c>
      <c r="R55" s="5">
        <v>225602.958617</v>
      </c>
      <c r="S55" s="6" t="s">
        <v>31</v>
      </c>
      <c r="T55" s="5" t="s">
        <v>43</v>
      </c>
      <c r="U55" s="5" t="s">
        <v>44</v>
      </c>
      <c r="V55" s="5">
        <v>701530.5</v>
      </c>
      <c r="W55" s="5">
        <v>725631.85416700004</v>
      </c>
      <c r="X55" s="5"/>
    </row>
    <row r="56" spans="1:24" ht="84.95" customHeight="1" x14ac:dyDescent="0.25">
      <c r="A56" s="2" t="s">
        <v>251</v>
      </c>
      <c r="B56" s="2" t="b">
        <f t="shared" si="1"/>
        <v>0</v>
      </c>
      <c r="C56" s="2"/>
      <c r="D56" s="2" t="str">
        <f>VLOOKUP(A56,[1]zoneLookup!$A$1:$B$140,2,FALSE)</f>
        <v>RU</v>
      </c>
      <c r="E56" s="2" t="s">
        <v>251</v>
      </c>
      <c r="F56" s="2" t="s">
        <v>252</v>
      </c>
      <c r="G56" s="2" t="s">
        <v>232</v>
      </c>
      <c r="H56" s="2" t="s">
        <v>57</v>
      </c>
      <c r="I56" s="4">
        <v>42667</v>
      </c>
      <c r="J56" s="2" t="s">
        <v>253</v>
      </c>
      <c r="K56" s="2" t="s">
        <v>201</v>
      </c>
      <c r="L56" s="4">
        <v>42614</v>
      </c>
      <c r="M56" s="4">
        <v>42814</v>
      </c>
      <c r="N56" s="4" t="s">
        <v>31</v>
      </c>
      <c r="O56" s="2" t="s">
        <v>254</v>
      </c>
      <c r="P56" s="2" t="s">
        <v>197</v>
      </c>
      <c r="Q56" s="2">
        <v>301159.19805599999</v>
      </c>
      <c r="R56" s="2">
        <v>225443.27533400001</v>
      </c>
      <c r="S56" s="4" t="s">
        <v>31</v>
      </c>
      <c r="T56" s="2" t="s">
        <v>61</v>
      </c>
      <c r="U56" s="2" t="s">
        <v>44</v>
      </c>
      <c r="V56" s="2">
        <v>701088.16666700004</v>
      </c>
      <c r="W56" s="2">
        <v>725472.20833299996</v>
      </c>
      <c r="X56" s="2"/>
    </row>
    <row r="57" spans="1:24" ht="84.95" customHeight="1" x14ac:dyDescent="0.25">
      <c r="A57" s="2" t="s">
        <v>255</v>
      </c>
      <c r="B57" s="2" t="b">
        <f t="shared" si="1"/>
        <v>0</v>
      </c>
      <c r="C57" s="2"/>
      <c r="D57" s="2" t="str">
        <f>VLOOKUP(A57,[1]zoneLookup!$A$1:$B$140,2,FALSE)</f>
        <v>HA</v>
      </c>
      <c r="E57" s="2" t="s">
        <v>255</v>
      </c>
      <c r="F57" s="3" t="s">
        <v>256</v>
      </c>
      <c r="G57" s="2" t="s">
        <v>232</v>
      </c>
      <c r="H57" s="2" t="s">
        <v>57</v>
      </c>
      <c r="I57" s="4">
        <v>42703</v>
      </c>
      <c r="J57" s="2" t="s">
        <v>257</v>
      </c>
      <c r="K57" s="2" t="s">
        <v>258</v>
      </c>
      <c r="L57" s="4">
        <v>42650</v>
      </c>
      <c r="M57" s="4">
        <v>42871</v>
      </c>
      <c r="N57" s="2" t="s">
        <v>31</v>
      </c>
      <c r="O57" s="2" t="s">
        <v>259</v>
      </c>
      <c r="P57" s="2" t="s">
        <v>197</v>
      </c>
      <c r="Q57" s="2">
        <v>310439.80270399997</v>
      </c>
      <c r="R57" s="2">
        <v>220707.40218400001</v>
      </c>
      <c r="S57" s="2" t="s">
        <v>31</v>
      </c>
      <c r="T57" s="2" t="s">
        <v>116</v>
      </c>
      <c r="U57" s="2" t="s">
        <v>35</v>
      </c>
      <c r="V57" s="2">
        <v>710366.75</v>
      </c>
      <c r="W57" s="2">
        <v>720737.29166700004</v>
      </c>
      <c r="X57" s="2"/>
    </row>
    <row r="58" spans="1:24" ht="84.95" customHeight="1" x14ac:dyDescent="0.25">
      <c r="A58" s="2" t="s">
        <v>260</v>
      </c>
      <c r="B58" s="2" t="b">
        <f t="shared" si="1"/>
        <v>0</v>
      </c>
      <c r="C58" s="2"/>
      <c r="D58" s="2" t="str">
        <f>VLOOKUP(A58,[1]zoneLookup!$A$1:$B$140,2,FALSE)</f>
        <v>HA</v>
      </c>
      <c r="E58" s="2" t="s">
        <v>260</v>
      </c>
      <c r="F58" s="2" t="s">
        <v>261</v>
      </c>
      <c r="G58" s="2" t="s">
        <v>27</v>
      </c>
      <c r="H58" s="2" t="s">
        <v>38</v>
      </c>
      <c r="I58" s="4">
        <v>42705</v>
      </c>
      <c r="J58" s="2" t="s">
        <v>262</v>
      </c>
      <c r="K58" s="2" t="s">
        <v>263</v>
      </c>
      <c r="L58" s="4">
        <v>42656</v>
      </c>
      <c r="M58" s="4" t="s">
        <v>31</v>
      </c>
      <c r="N58" s="2" t="s">
        <v>31</v>
      </c>
      <c r="O58" s="2" t="s">
        <v>264</v>
      </c>
      <c r="P58" s="2" t="s">
        <v>197</v>
      </c>
      <c r="Q58" s="2">
        <v>308917.96759800002</v>
      </c>
      <c r="R58" s="2">
        <v>222167.435444</v>
      </c>
      <c r="S58" s="4" t="s">
        <v>31</v>
      </c>
      <c r="T58" s="2" t="s">
        <v>116</v>
      </c>
      <c r="U58" s="2" t="s">
        <v>35</v>
      </c>
      <c r="V58" s="2">
        <v>708845.25</v>
      </c>
      <c r="W58" s="2">
        <v>722197.02083299996</v>
      </c>
      <c r="X58" s="2"/>
    </row>
    <row r="59" spans="1:24" ht="84.95" customHeight="1" x14ac:dyDescent="0.25">
      <c r="A59" s="2" t="s">
        <v>265</v>
      </c>
      <c r="B59" s="2" t="b">
        <f t="shared" si="1"/>
        <v>0</v>
      </c>
      <c r="C59" s="2"/>
      <c r="D59" s="2" t="str">
        <f>VLOOKUP(A59,[1]zoneLookup!$A$1:$B$140,2,FALSE)</f>
        <v>RU</v>
      </c>
      <c r="E59" s="2" t="s">
        <v>265</v>
      </c>
      <c r="F59" s="2" t="s">
        <v>266</v>
      </c>
      <c r="G59" s="2" t="s">
        <v>27</v>
      </c>
      <c r="H59" s="2" t="s">
        <v>267</v>
      </c>
      <c r="I59" s="4">
        <v>42720</v>
      </c>
      <c r="J59" s="2" t="s">
        <v>268</v>
      </c>
      <c r="K59" s="2" t="s">
        <v>269</v>
      </c>
      <c r="L59" s="4">
        <v>42681</v>
      </c>
      <c r="M59" s="2" t="s">
        <v>31</v>
      </c>
      <c r="N59" s="4" t="s">
        <v>31</v>
      </c>
      <c r="O59" s="2" t="s">
        <v>270</v>
      </c>
      <c r="P59" s="2" t="s">
        <v>197</v>
      </c>
      <c r="Q59" s="2">
        <v>303260.81430799997</v>
      </c>
      <c r="R59" s="2">
        <v>225895.22050699999</v>
      </c>
      <c r="S59" s="4" t="s">
        <v>31</v>
      </c>
      <c r="T59" s="2" t="s">
        <v>43</v>
      </c>
      <c r="U59" s="2" t="s">
        <v>44</v>
      </c>
      <c r="V59" s="2">
        <v>703189.33333299996</v>
      </c>
      <c r="W59" s="2">
        <v>725924.04166700004</v>
      </c>
      <c r="X59" s="2"/>
    </row>
    <row r="60" spans="1:24" ht="84.95" customHeight="1" x14ac:dyDescent="0.25">
      <c r="A60" s="2" t="s">
        <v>271</v>
      </c>
      <c r="B60" s="2" t="b">
        <f t="shared" si="1"/>
        <v>0</v>
      </c>
      <c r="C60" s="2"/>
      <c r="D60" s="2" t="str">
        <f>VLOOKUP(A60,[1]zoneLookup!$A$1:$B$140,2,FALSE)</f>
        <v>HA</v>
      </c>
      <c r="E60" s="2" t="s">
        <v>271</v>
      </c>
      <c r="F60" s="2" t="s">
        <v>272</v>
      </c>
      <c r="G60" s="2" t="s">
        <v>27</v>
      </c>
      <c r="H60" s="2" t="s">
        <v>57</v>
      </c>
      <c r="I60" s="4">
        <v>42776</v>
      </c>
      <c r="J60" s="2" t="s">
        <v>273</v>
      </c>
      <c r="K60" s="2" t="s">
        <v>274</v>
      </c>
      <c r="L60" s="4">
        <v>42713</v>
      </c>
      <c r="M60" s="2" t="s">
        <v>31</v>
      </c>
      <c r="N60" s="2" t="s">
        <v>31</v>
      </c>
      <c r="O60" s="2" t="s">
        <v>275</v>
      </c>
      <c r="P60" s="2" t="s">
        <v>197</v>
      </c>
      <c r="Q60" s="2">
        <v>312254.66178299999</v>
      </c>
      <c r="R60" s="2">
        <v>222657.897402</v>
      </c>
      <c r="S60" s="2" t="s">
        <v>31</v>
      </c>
      <c r="T60" s="2" t="s">
        <v>116</v>
      </c>
      <c r="U60" s="2" t="s">
        <v>35</v>
      </c>
      <c r="V60" s="2">
        <v>712181.22916700004</v>
      </c>
      <c r="W60" s="2">
        <v>722687.35416700004</v>
      </c>
      <c r="X60" s="2"/>
    </row>
    <row r="61" spans="1:24" ht="84.95" customHeight="1" x14ac:dyDescent="0.25">
      <c r="A61" s="2" t="s">
        <v>276</v>
      </c>
      <c r="B61" s="2" t="b">
        <f t="shared" si="1"/>
        <v>0</v>
      </c>
      <c r="C61" s="2"/>
      <c r="D61" s="2" t="str">
        <f>VLOOKUP(A61,[1]zoneLookup!$A$1:$B$140,2,FALSE)</f>
        <v>HA</v>
      </c>
      <c r="E61" s="2" t="s">
        <v>276</v>
      </c>
      <c r="F61" s="2" t="s">
        <v>277</v>
      </c>
      <c r="G61" s="2" t="s">
        <v>27</v>
      </c>
      <c r="H61" s="2" t="s">
        <v>57</v>
      </c>
      <c r="I61" s="4">
        <v>42783</v>
      </c>
      <c r="J61" s="2" t="s">
        <v>278</v>
      </c>
      <c r="K61" s="2" t="s">
        <v>279</v>
      </c>
      <c r="L61" s="4">
        <v>42720</v>
      </c>
      <c r="M61" s="4" t="s">
        <v>31</v>
      </c>
      <c r="N61" s="2" t="s">
        <v>31</v>
      </c>
      <c r="O61" s="2" t="s">
        <v>280</v>
      </c>
      <c r="P61" s="2" t="s">
        <v>197</v>
      </c>
      <c r="Q61" s="2">
        <v>309096.70647099998</v>
      </c>
      <c r="R61" s="2">
        <v>235345.63021500001</v>
      </c>
      <c r="S61" s="4" t="s">
        <v>31</v>
      </c>
      <c r="T61" s="2" t="s">
        <v>180</v>
      </c>
      <c r="U61" s="2" t="s">
        <v>181</v>
      </c>
      <c r="V61" s="2">
        <v>709024.02083299996</v>
      </c>
      <c r="W61" s="2">
        <v>735372.375</v>
      </c>
      <c r="X61" s="2"/>
    </row>
    <row r="62" spans="1:24" ht="84.95" customHeight="1" x14ac:dyDescent="0.25">
      <c r="A62" s="5" t="s">
        <v>281</v>
      </c>
      <c r="B62" s="5" t="b">
        <f t="shared" si="1"/>
        <v>0</v>
      </c>
      <c r="C62" s="5"/>
      <c r="D62" s="5" t="str">
        <f>VLOOKUP(A62,[1]zoneLookup!$A$1:$B$140,2,FALSE)</f>
        <v>RU</v>
      </c>
      <c r="E62" s="5" t="s">
        <v>281</v>
      </c>
      <c r="F62" s="7" t="s">
        <v>282</v>
      </c>
      <c r="G62" s="5" t="s">
        <v>27</v>
      </c>
      <c r="H62" s="5" t="s">
        <v>57</v>
      </c>
      <c r="I62" s="6">
        <v>42789</v>
      </c>
      <c r="J62" s="5" t="s">
        <v>283</v>
      </c>
      <c r="K62" s="5" t="s">
        <v>284</v>
      </c>
      <c r="L62" s="6">
        <v>42726</v>
      </c>
      <c r="M62" s="5" t="s">
        <v>31</v>
      </c>
      <c r="N62" s="6" t="s">
        <v>31</v>
      </c>
      <c r="O62" s="5" t="s">
        <v>285</v>
      </c>
      <c r="P62" s="5" t="s">
        <v>197</v>
      </c>
      <c r="Q62" s="5">
        <v>303034.515862</v>
      </c>
      <c r="R62" s="5">
        <v>225853.209898</v>
      </c>
      <c r="S62" s="6" t="s">
        <v>31</v>
      </c>
      <c r="T62" s="5" t="s">
        <v>43</v>
      </c>
      <c r="U62" s="5" t="s">
        <v>44</v>
      </c>
      <c r="V62" s="5">
        <v>702963.08333299996</v>
      </c>
      <c r="W62" s="5">
        <v>725882.04166700004</v>
      </c>
      <c r="X62" s="5"/>
    </row>
    <row r="63" spans="1:24" ht="84.95" customHeight="1" x14ac:dyDescent="0.25">
      <c r="A63" s="5" t="s">
        <v>220</v>
      </c>
      <c r="B63" s="5" t="b">
        <f t="shared" si="1"/>
        <v>1</v>
      </c>
      <c r="C63" s="5"/>
      <c r="D63" s="5" t="str">
        <f>VLOOKUP(A63,[1]zoneLookup!$A$1:$B$140,2,FALSE)</f>
        <v>RU</v>
      </c>
      <c r="E63" s="5" t="s">
        <v>286</v>
      </c>
      <c r="F63" s="5" t="s">
        <v>287</v>
      </c>
      <c r="G63" s="5" t="s">
        <v>27</v>
      </c>
      <c r="H63" s="5" t="s">
        <v>57</v>
      </c>
      <c r="I63" s="6">
        <v>42789</v>
      </c>
      <c r="J63" s="5" t="s">
        <v>288</v>
      </c>
      <c r="K63" s="5" t="s">
        <v>223</v>
      </c>
      <c r="L63" s="6">
        <v>42727</v>
      </c>
      <c r="M63" s="5" t="s">
        <v>31</v>
      </c>
      <c r="N63" s="6" t="s">
        <v>31</v>
      </c>
      <c r="O63" s="5" t="s">
        <v>224</v>
      </c>
      <c r="P63" s="5" t="s">
        <v>197</v>
      </c>
      <c r="Q63" s="5">
        <v>298081.11720400001</v>
      </c>
      <c r="R63" s="5">
        <v>225850.44603699999</v>
      </c>
      <c r="S63" s="6" t="s">
        <v>31</v>
      </c>
      <c r="T63" s="5" t="s">
        <v>68</v>
      </c>
      <c r="U63" s="5" t="s">
        <v>44</v>
      </c>
      <c r="V63" s="5">
        <v>698010.75</v>
      </c>
      <c r="W63" s="5">
        <v>725879.3125</v>
      </c>
      <c r="X63" s="5"/>
    </row>
    <row r="64" spans="1:24" ht="84.95" customHeight="1" x14ac:dyDescent="0.25">
      <c r="A64" s="5" t="s">
        <v>246</v>
      </c>
      <c r="B64" s="5" t="b">
        <f t="shared" si="1"/>
        <v>1</v>
      </c>
      <c r="C64" s="5"/>
      <c r="D64" s="5" t="str">
        <f>VLOOKUP(A64,[1]zoneLookup!$A$1:$B$140,2,FALSE)</f>
        <v>RU</v>
      </c>
      <c r="E64" s="5" t="s">
        <v>289</v>
      </c>
      <c r="F64" s="5" t="s">
        <v>290</v>
      </c>
      <c r="G64" s="5" t="s">
        <v>27</v>
      </c>
      <c r="H64" s="5" t="s">
        <v>57</v>
      </c>
      <c r="I64" s="6">
        <v>42838</v>
      </c>
      <c r="J64" s="5" t="s">
        <v>291</v>
      </c>
      <c r="K64" s="5" t="s">
        <v>292</v>
      </c>
      <c r="L64" s="6">
        <v>42783</v>
      </c>
      <c r="M64" s="5" t="s">
        <v>31</v>
      </c>
      <c r="N64" s="5" t="s">
        <v>31</v>
      </c>
      <c r="O64" s="5" t="s">
        <v>293</v>
      </c>
      <c r="P64" s="5" t="s">
        <v>197</v>
      </c>
      <c r="Q64" s="5">
        <v>301601.62569000002</v>
      </c>
      <c r="R64" s="5">
        <v>225602.958617</v>
      </c>
      <c r="S64" s="5" t="s">
        <v>31</v>
      </c>
      <c r="T64" s="5" t="s">
        <v>43</v>
      </c>
      <c r="U64" s="5" t="s">
        <v>44</v>
      </c>
      <c r="V64" s="5">
        <v>701530.5</v>
      </c>
      <c r="W64" s="5">
        <v>725631.85416700004</v>
      </c>
      <c r="X64" s="5"/>
    </row>
    <row r="65" spans="1:24" ht="84.95" customHeight="1" x14ac:dyDescent="0.25">
      <c r="A65" s="5" t="s">
        <v>109</v>
      </c>
      <c r="B65" s="5" t="b">
        <f t="shared" si="1"/>
        <v>0</v>
      </c>
      <c r="C65" s="5" t="str">
        <f>_xlfn.IFNA(VLOOKUP(A65,[1]PermittedLookup!$A$2:$B$21,2,FALSE),"")</f>
        <v>SD18A/0110</v>
      </c>
      <c r="D65" s="5" t="str">
        <f>VLOOKUP(A65,[1]zoneLookup!$A$1:$B$140,2,FALSE)</f>
        <v>RU</v>
      </c>
      <c r="E65" s="5" t="s">
        <v>109</v>
      </c>
      <c r="F65" s="5" t="s">
        <v>294</v>
      </c>
      <c r="G65" s="5" t="s">
        <v>27</v>
      </c>
      <c r="H65" s="5" t="s">
        <v>57</v>
      </c>
      <c r="I65" s="6">
        <v>42914</v>
      </c>
      <c r="J65" s="5" t="s">
        <v>295</v>
      </c>
      <c r="K65" s="5" t="s">
        <v>296</v>
      </c>
      <c r="L65" s="6">
        <v>42863</v>
      </c>
      <c r="M65" s="5" t="s">
        <v>31</v>
      </c>
      <c r="N65" s="5" t="s">
        <v>31</v>
      </c>
      <c r="O65" s="5" t="s">
        <v>115</v>
      </c>
      <c r="P65" s="5" t="s">
        <v>197</v>
      </c>
      <c r="Q65" s="5">
        <v>313626.01660700003</v>
      </c>
      <c r="R65" s="5">
        <v>223148.741755</v>
      </c>
      <c r="S65" s="5" t="s">
        <v>31</v>
      </c>
      <c r="T65" s="5" t="s">
        <v>116</v>
      </c>
      <c r="U65" s="5" t="s">
        <v>35</v>
      </c>
      <c r="V65" s="5">
        <v>713552.29166700004</v>
      </c>
      <c r="W65" s="5">
        <v>723178.08333299996</v>
      </c>
      <c r="X65" s="5"/>
    </row>
    <row r="66" spans="1:24" ht="84.95" customHeight="1" x14ac:dyDescent="0.25">
      <c r="A66" s="5" t="s">
        <v>297</v>
      </c>
      <c r="B66" s="5" t="b">
        <f t="shared" si="1"/>
        <v>0</v>
      </c>
      <c r="C66" s="5"/>
      <c r="D66" s="5" t="str">
        <f>VLOOKUP(A66,[1]zoneLookup!$A$1:$B$140,2,FALSE)</f>
        <v>RU</v>
      </c>
      <c r="E66" s="5" t="s">
        <v>297</v>
      </c>
      <c r="F66" s="5" t="s">
        <v>298</v>
      </c>
      <c r="G66" s="5" t="s">
        <v>27</v>
      </c>
      <c r="H66" s="5" t="s">
        <v>57</v>
      </c>
      <c r="I66" s="6">
        <v>42919</v>
      </c>
      <c r="J66" s="5" t="s">
        <v>299</v>
      </c>
      <c r="K66" s="5" t="s">
        <v>300</v>
      </c>
      <c r="L66" s="6">
        <v>42863</v>
      </c>
      <c r="M66" s="5" t="s">
        <v>31</v>
      </c>
      <c r="N66" s="5" t="s">
        <v>31</v>
      </c>
      <c r="O66" s="5" t="s">
        <v>301</v>
      </c>
      <c r="P66" s="5" t="s">
        <v>197</v>
      </c>
      <c r="Q66" s="5">
        <v>300282.36489899998</v>
      </c>
      <c r="R66" s="5">
        <v>225207.88524900001</v>
      </c>
      <c r="S66" s="5" t="s">
        <v>31</v>
      </c>
      <c r="T66" s="5" t="s">
        <v>61</v>
      </c>
      <c r="U66" s="5" t="s">
        <v>44</v>
      </c>
      <c r="V66" s="5">
        <v>700211.52083299996</v>
      </c>
      <c r="W66" s="5">
        <v>725236.875</v>
      </c>
      <c r="X66" s="5"/>
    </row>
    <row r="67" spans="1:24" ht="84.95" customHeight="1" x14ac:dyDescent="0.25">
      <c r="A67" s="5" t="s">
        <v>236</v>
      </c>
      <c r="B67" s="5" t="b">
        <f t="shared" si="1"/>
        <v>1</v>
      </c>
      <c r="C67" s="5"/>
      <c r="D67" s="5" t="str">
        <f>VLOOKUP(A67,[1]zoneLookup!$A$1:$B$140,2,FALSE)</f>
        <v>HA</v>
      </c>
      <c r="E67" s="5" t="s">
        <v>302</v>
      </c>
      <c r="F67" s="5" t="s">
        <v>303</v>
      </c>
      <c r="G67" s="5" t="s">
        <v>27</v>
      </c>
      <c r="H67" s="5" t="s">
        <v>57</v>
      </c>
      <c r="I67" s="6">
        <v>42930</v>
      </c>
      <c r="J67" s="5" t="s">
        <v>304</v>
      </c>
      <c r="K67" s="5" t="s">
        <v>305</v>
      </c>
      <c r="L67" s="6">
        <v>42878</v>
      </c>
      <c r="M67" s="5" t="s">
        <v>31</v>
      </c>
      <c r="N67" s="6" t="s">
        <v>31</v>
      </c>
      <c r="O67" s="5" t="s">
        <v>240</v>
      </c>
      <c r="P67" s="5" t="s">
        <v>197</v>
      </c>
      <c r="Q67" s="5">
        <v>309907.42690199998</v>
      </c>
      <c r="R67" s="5">
        <v>222823.18770000001</v>
      </c>
      <c r="S67" s="6" t="s">
        <v>31</v>
      </c>
      <c r="T67" s="5" t="s">
        <v>116</v>
      </c>
      <c r="U67" s="5" t="s">
        <v>35</v>
      </c>
      <c r="V67" s="5">
        <v>709834.5</v>
      </c>
      <c r="W67" s="5">
        <v>722852.625</v>
      </c>
      <c r="X67" s="5"/>
    </row>
    <row r="68" spans="1:24" ht="84.95" customHeight="1" x14ac:dyDescent="0.25">
      <c r="A68" s="2" t="s">
        <v>306</v>
      </c>
      <c r="B68" s="2" t="b">
        <f t="shared" si="1"/>
        <v>0</v>
      </c>
      <c r="C68" s="2"/>
      <c r="D68" s="2" t="str">
        <f>VLOOKUP(A68,[1]zoneLookup!$A$1:$B$140,2,FALSE)</f>
        <v>RU</v>
      </c>
      <c r="E68" s="2" t="s">
        <v>306</v>
      </c>
      <c r="F68" s="2" t="s">
        <v>307</v>
      </c>
      <c r="G68" s="2" t="s">
        <v>27</v>
      </c>
      <c r="H68" s="2" t="s">
        <v>57</v>
      </c>
      <c r="I68" s="4">
        <v>42936</v>
      </c>
      <c r="J68" s="2" t="s">
        <v>308</v>
      </c>
      <c r="K68" s="2" t="s">
        <v>309</v>
      </c>
      <c r="L68" s="4">
        <v>42884</v>
      </c>
      <c r="M68" s="2" t="s">
        <v>31</v>
      </c>
      <c r="N68" s="2" t="s">
        <v>31</v>
      </c>
      <c r="O68" s="2" t="s">
        <v>310</v>
      </c>
      <c r="P68" s="2" t="s">
        <v>197</v>
      </c>
      <c r="Q68" s="2">
        <v>300445.20205099997</v>
      </c>
      <c r="R68" s="2">
        <v>223250.52715499999</v>
      </c>
      <c r="S68" s="2" t="s">
        <v>31</v>
      </c>
      <c r="T68" s="2" t="s">
        <v>61</v>
      </c>
      <c r="U68" s="2" t="s">
        <v>44</v>
      </c>
      <c r="V68" s="2">
        <v>700374.3125</v>
      </c>
      <c r="W68" s="2">
        <v>723279.9375</v>
      </c>
      <c r="X68" s="2"/>
    </row>
    <row r="69" spans="1:24" ht="84.95" customHeight="1" x14ac:dyDescent="0.25">
      <c r="A69" s="5" t="s">
        <v>311</v>
      </c>
      <c r="B69" s="5" t="b">
        <f t="shared" si="1"/>
        <v>0</v>
      </c>
      <c r="C69" s="5"/>
      <c r="D69" s="5" t="str">
        <f>VLOOKUP(A69,[1]zoneLookup!$A$1:$B$140,2,FALSE)</f>
        <v>RU</v>
      </c>
      <c r="E69" s="5" t="s">
        <v>311</v>
      </c>
      <c r="F69" s="5" t="s">
        <v>312</v>
      </c>
      <c r="G69" s="5" t="s">
        <v>27</v>
      </c>
      <c r="H69" s="5" t="s">
        <v>57</v>
      </c>
      <c r="I69" s="6">
        <v>42947</v>
      </c>
      <c r="J69" s="5" t="s">
        <v>313</v>
      </c>
      <c r="K69" s="5" t="s">
        <v>314</v>
      </c>
      <c r="L69" s="6">
        <v>42900</v>
      </c>
      <c r="M69" s="5" t="s">
        <v>31</v>
      </c>
      <c r="N69" s="6" t="s">
        <v>31</v>
      </c>
      <c r="O69" s="5" t="s">
        <v>315</v>
      </c>
      <c r="P69" s="5" t="s">
        <v>197</v>
      </c>
      <c r="Q69" s="5">
        <v>302301.15407699998</v>
      </c>
      <c r="R69" s="5">
        <v>225053.386692</v>
      </c>
      <c r="S69" s="6" t="s">
        <v>31</v>
      </c>
      <c r="T69" s="5" t="s">
        <v>43</v>
      </c>
      <c r="U69" s="5" t="s">
        <v>44</v>
      </c>
      <c r="V69" s="5">
        <v>702229.875</v>
      </c>
      <c r="W69" s="5">
        <v>725082.39583299996</v>
      </c>
      <c r="X69" s="5"/>
    </row>
    <row r="70" spans="1:24" ht="84.95" customHeight="1" x14ac:dyDescent="0.25">
      <c r="A70" s="5" t="s">
        <v>316</v>
      </c>
      <c r="B70" s="5" t="b">
        <f t="shared" si="1"/>
        <v>0</v>
      </c>
      <c r="C70" s="5"/>
      <c r="D70" s="5" t="str">
        <f>VLOOKUP(A70,[1]zoneLookup!$A$1:$B$140,2,FALSE)</f>
        <v>RU</v>
      </c>
      <c r="E70" s="5" t="s">
        <v>316</v>
      </c>
      <c r="F70" s="5" t="s">
        <v>317</v>
      </c>
      <c r="G70" s="5" t="s">
        <v>27</v>
      </c>
      <c r="H70" s="5" t="s">
        <v>57</v>
      </c>
      <c r="I70" s="6">
        <v>42947</v>
      </c>
      <c r="J70" s="5" t="s">
        <v>318</v>
      </c>
      <c r="K70" s="5" t="s">
        <v>319</v>
      </c>
      <c r="L70" s="6">
        <v>42901</v>
      </c>
      <c r="M70" s="5" t="s">
        <v>31</v>
      </c>
      <c r="N70" s="6" t="s">
        <v>31</v>
      </c>
      <c r="O70" s="5" t="s">
        <v>320</v>
      </c>
      <c r="P70" s="5" t="s">
        <v>197</v>
      </c>
      <c r="Q70" s="5">
        <v>313699.08630899998</v>
      </c>
      <c r="R70" s="5">
        <v>224742.919062</v>
      </c>
      <c r="S70" s="6" t="s">
        <v>31</v>
      </c>
      <c r="T70" s="5" t="s">
        <v>34</v>
      </c>
      <c r="U70" s="5" t="s">
        <v>35</v>
      </c>
      <c r="V70" s="5">
        <v>713625.35416700004</v>
      </c>
      <c r="W70" s="5">
        <v>724771.91666700004</v>
      </c>
      <c r="X70" s="5"/>
    </row>
    <row r="71" spans="1:24" ht="84.95" customHeight="1" x14ac:dyDescent="0.25">
      <c r="A71" s="5" t="s">
        <v>210</v>
      </c>
      <c r="B71" s="5" t="b">
        <f t="shared" si="1"/>
        <v>1</v>
      </c>
      <c r="C71" s="5"/>
      <c r="D71" s="5" t="str">
        <f>VLOOKUP(A71,[1]zoneLookup!$A$1:$B$140,2,FALSE)</f>
        <v>RU</v>
      </c>
      <c r="E71" s="5" t="s">
        <v>321</v>
      </c>
      <c r="F71" s="5" t="s">
        <v>322</v>
      </c>
      <c r="G71" s="5" t="s">
        <v>232</v>
      </c>
      <c r="H71" s="5" t="s">
        <v>57</v>
      </c>
      <c r="I71" s="6">
        <v>42961</v>
      </c>
      <c r="J71" s="5" t="s">
        <v>323</v>
      </c>
      <c r="K71" s="5" t="s">
        <v>213</v>
      </c>
      <c r="L71" s="6">
        <v>42907</v>
      </c>
      <c r="M71" s="6">
        <v>43144</v>
      </c>
      <c r="N71" s="6" t="s">
        <v>31</v>
      </c>
      <c r="O71" s="5" t="s">
        <v>214</v>
      </c>
      <c r="P71" s="5" t="s">
        <v>197</v>
      </c>
      <c r="Q71" s="5">
        <v>312940.15958799998</v>
      </c>
      <c r="R71" s="5">
        <v>223368.534392</v>
      </c>
      <c r="S71" s="6" t="s">
        <v>31</v>
      </c>
      <c r="T71" s="5" t="s">
        <v>116</v>
      </c>
      <c r="U71" s="5" t="s">
        <v>35</v>
      </c>
      <c r="V71" s="5">
        <v>712866.58333299996</v>
      </c>
      <c r="W71" s="5">
        <v>723397.83333299996</v>
      </c>
      <c r="X71" s="5"/>
    </row>
    <row r="72" spans="1:24" ht="84.95" customHeight="1" x14ac:dyDescent="0.25">
      <c r="A72" s="2" t="s">
        <v>324</v>
      </c>
      <c r="B72" s="2" t="b">
        <f t="shared" si="1"/>
        <v>0</v>
      </c>
      <c r="C72" s="2"/>
      <c r="D72" s="2" t="str">
        <f>VLOOKUP(A72,[1]zoneLookup!$A$1:$B$140,2,FALSE)</f>
        <v>RU</v>
      </c>
      <c r="E72" s="2" t="s">
        <v>324</v>
      </c>
      <c r="F72" s="2" t="s">
        <v>325</v>
      </c>
      <c r="G72" s="2" t="s">
        <v>232</v>
      </c>
      <c r="H72" s="2" t="s">
        <v>57</v>
      </c>
      <c r="I72" s="4">
        <v>42961</v>
      </c>
      <c r="J72" s="2" t="s">
        <v>326</v>
      </c>
      <c r="K72" s="2" t="s">
        <v>327</v>
      </c>
      <c r="L72" s="4">
        <v>42907</v>
      </c>
      <c r="M72" s="4">
        <v>43146</v>
      </c>
      <c r="N72" s="4" t="s">
        <v>31</v>
      </c>
      <c r="O72" s="2" t="s">
        <v>328</v>
      </c>
      <c r="P72" s="2" t="s">
        <v>197</v>
      </c>
      <c r="Q72" s="2">
        <v>302091.67367300001</v>
      </c>
      <c r="R72" s="2">
        <v>224651.27778100001</v>
      </c>
      <c r="S72" s="4" t="s">
        <v>31</v>
      </c>
      <c r="T72" s="2" t="s">
        <v>61</v>
      </c>
      <c r="U72" s="2" t="s">
        <v>44</v>
      </c>
      <c r="V72" s="2">
        <v>702020.4375</v>
      </c>
      <c r="W72" s="2">
        <v>724680.375</v>
      </c>
      <c r="X72" s="2"/>
    </row>
    <row r="73" spans="1:24" ht="84.95" customHeight="1" x14ac:dyDescent="0.25">
      <c r="A73" s="5" t="s">
        <v>329</v>
      </c>
      <c r="B73" s="5" t="b">
        <f t="shared" si="1"/>
        <v>0</v>
      </c>
      <c r="C73" s="5"/>
      <c r="D73" s="5" t="str">
        <f>VLOOKUP(A73,[1]zoneLookup!$A$1:$B$140,2,FALSE)</f>
        <v>RU</v>
      </c>
      <c r="E73" s="5" t="s">
        <v>329</v>
      </c>
      <c r="F73" s="5" t="s">
        <v>330</v>
      </c>
      <c r="G73" s="5" t="s">
        <v>27</v>
      </c>
      <c r="H73" s="5" t="s">
        <v>57</v>
      </c>
      <c r="I73" s="6">
        <v>42965</v>
      </c>
      <c r="J73" s="5" t="s">
        <v>331</v>
      </c>
      <c r="K73" s="5" t="s">
        <v>332</v>
      </c>
      <c r="L73" s="6">
        <v>42913</v>
      </c>
      <c r="M73" s="5" t="s">
        <v>31</v>
      </c>
      <c r="N73" s="5" t="s">
        <v>31</v>
      </c>
      <c r="O73" s="5" t="s">
        <v>333</v>
      </c>
      <c r="P73" s="5" t="s">
        <v>197</v>
      </c>
      <c r="Q73" s="5">
        <v>303018.14166999998</v>
      </c>
      <c r="R73" s="5">
        <v>225043.05606800001</v>
      </c>
      <c r="S73" s="5" t="s">
        <v>31</v>
      </c>
      <c r="T73" s="5" t="s">
        <v>43</v>
      </c>
      <c r="U73" s="5" t="s">
        <v>44</v>
      </c>
      <c r="V73" s="5">
        <v>702946.70833299996</v>
      </c>
      <c r="W73" s="5">
        <v>725072.0625</v>
      </c>
      <c r="X73" s="5"/>
    </row>
    <row r="74" spans="1:24" ht="84.95" customHeight="1" x14ac:dyDescent="0.25">
      <c r="A74" s="2" t="s">
        <v>334</v>
      </c>
      <c r="B74" s="2" t="b">
        <f t="shared" si="1"/>
        <v>0</v>
      </c>
      <c r="C74" s="2"/>
      <c r="D74" s="2" t="str">
        <f>VLOOKUP(A74,[1]zoneLookup!$A$1:$B$140,2,FALSE)</f>
        <v>RU</v>
      </c>
      <c r="E74" s="2" t="s">
        <v>334</v>
      </c>
      <c r="F74" s="2" t="s">
        <v>335</v>
      </c>
      <c r="G74" s="2" t="s">
        <v>27</v>
      </c>
      <c r="H74" s="2" t="s">
        <v>57</v>
      </c>
      <c r="I74" s="4">
        <v>42978</v>
      </c>
      <c r="J74" s="2" t="s">
        <v>336</v>
      </c>
      <c r="K74" s="2" t="s">
        <v>337</v>
      </c>
      <c r="L74" s="4">
        <v>42926</v>
      </c>
      <c r="M74" s="2" t="s">
        <v>31</v>
      </c>
      <c r="N74" s="4" t="s">
        <v>31</v>
      </c>
      <c r="O74" s="2" t="s">
        <v>338</v>
      </c>
      <c r="P74" s="2" t="s">
        <v>197</v>
      </c>
      <c r="Q74" s="2">
        <v>301975.74495099997</v>
      </c>
      <c r="R74" s="2">
        <v>230037.395792</v>
      </c>
      <c r="S74" s="4" t="s">
        <v>31</v>
      </c>
      <c r="T74" s="2" t="s">
        <v>68</v>
      </c>
      <c r="U74" s="2" t="s">
        <v>44</v>
      </c>
      <c r="V74" s="2">
        <v>701904.5625</v>
      </c>
      <c r="W74" s="2">
        <v>730065.33333299996</v>
      </c>
      <c r="X74" s="2"/>
    </row>
    <row r="75" spans="1:24" ht="84.95" customHeight="1" x14ac:dyDescent="0.25">
      <c r="A75" s="5" t="s">
        <v>118</v>
      </c>
      <c r="B75" s="5" t="b">
        <f t="shared" si="1"/>
        <v>0</v>
      </c>
      <c r="C75" s="5" t="str">
        <f>_xlfn.IFNA(VLOOKUP(A75,[1]PermittedLookup!$A$2:$B$21,2,FALSE),"")</f>
        <v>SD18A/0431</v>
      </c>
      <c r="D75" s="5" t="str">
        <f>VLOOKUP(A75,[1]zoneLookup!$A$1:$B$140,2,FALSE)</f>
        <v>RU</v>
      </c>
      <c r="E75" s="5" t="s">
        <v>118</v>
      </c>
      <c r="F75" s="5" t="s">
        <v>339</v>
      </c>
      <c r="G75" s="5" t="s">
        <v>27</v>
      </c>
      <c r="H75" s="5" t="s">
        <v>57</v>
      </c>
      <c r="I75" s="6">
        <v>43000</v>
      </c>
      <c r="J75" s="5" t="s">
        <v>340</v>
      </c>
      <c r="K75" s="5" t="s">
        <v>122</v>
      </c>
      <c r="L75" s="6">
        <v>42949</v>
      </c>
      <c r="M75" s="6" t="s">
        <v>31</v>
      </c>
      <c r="N75" s="5" t="s">
        <v>31</v>
      </c>
      <c r="O75" s="5" t="s">
        <v>341</v>
      </c>
      <c r="P75" s="5" t="s">
        <v>197</v>
      </c>
      <c r="Q75" s="5">
        <v>300148.58572899998</v>
      </c>
      <c r="R75" s="5">
        <v>225282.254518</v>
      </c>
      <c r="S75" s="5" t="s">
        <v>31</v>
      </c>
      <c r="T75" s="5" t="s">
        <v>61</v>
      </c>
      <c r="U75" s="5" t="s">
        <v>44</v>
      </c>
      <c r="V75" s="5">
        <v>700077.77083299996</v>
      </c>
      <c r="W75" s="5">
        <v>725311.22916700004</v>
      </c>
      <c r="X75" s="5"/>
    </row>
    <row r="76" spans="1:24" ht="84.95" customHeight="1" x14ac:dyDescent="0.25">
      <c r="A76" s="2" t="s">
        <v>342</v>
      </c>
      <c r="B76" s="2" t="b">
        <f t="shared" si="1"/>
        <v>0</v>
      </c>
      <c r="C76" s="2"/>
      <c r="D76" s="2" t="str">
        <f>VLOOKUP(A76,[1]zoneLookup!$A$1:$B$140,2,FALSE)</f>
        <v>HA</v>
      </c>
      <c r="E76" s="2" t="s">
        <v>342</v>
      </c>
      <c r="F76" s="2" t="s">
        <v>343</v>
      </c>
      <c r="G76" s="2" t="s">
        <v>27</v>
      </c>
      <c r="H76" s="2" t="s">
        <v>57</v>
      </c>
      <c r="I76" s="4">
        <v>43055</v>
      </c>
      <c r="J76" s="2" t="s">
        <v>344</v>
      </c>
      <c r="K76" s="2" t="s">
        <v>345</v>
      </c>
      <c r="L76" s="4">
        <v>43005</v>
      </c>
      <c r="M76" s="2" t="s">
        <v>31</v>
      </c>
      <c r="N76" s="4" t="s">
        <v>31</v>
      </c>
      <c r="O76" s="2" t="s">
        <v>346</v>
      </c>
      <c r="P76" s="2" t="s">
        <v>197</v>
      </c>
      <c r="Q76" s="2">
        <v>304631.38461200002</v>
      </c>
      <c r="R76" s="2">
        <v>225016.33224600001</v>
      </c>
      <c r="S76" s="4" t="s">
        <v>31</v>
      </c>
      <c r="T76" s="2" t="s">
        <v>43</v>
      </c>
      <c r="U76" s="2" t="s">
        <v>44</v>
      </c>
      <c r="V76" s="2">
        <v>704559.60416700004</v>
      </c>
      <c r="W76" s="2">
        <v>725045.33333299996</v>
      </c>
      <c r="X76" s="2"/>
    </row>
    <row r="77" spans="1:24" ht="84.95" customHeight="1" x14ac:dyDescent="0.25">
      <c r="A77" s="5" t="s">
        <v>347</v>
      </c>
      <c r="B77" s="5" t="b">
        <f t="shared" ref="B77:B108" si="2">IF(A77&lt;&gt;E77,TRUE,FALSE)</f>
        <v>0</v>
      </c>
      <c r="C77" s="5"/>
      <c r="D77" s="5" t="str">
        <f>VLOOKUP(A77,[1]zoneLookup!$A$1:$B$140,2,FALSE)</f>
        <v>HA</v>
      </c>
      <c r="E77" s="5" t="s">
        <v>347</v>
      </c>
      <c r="F77" s="7" t="s">
        <v>348</v>
      </c>
      <c r="G77" s="5" t="s">
        <v>232</v>
      </c>
      <c r="H77" s="5" t="s">
        <v>195</v>
      </c>
      <c r="I77" s="6">
        <v>43059</v>
      </c>
      <c r="J77" s="5" t="s">
        <v>349</v>
      </c>
      <c r="K77" s="5" t="s">
        <v>350</v>
      </c>
      <c r="L77" s="6">
        <v>43005</v>
      </c>
      <c r="M77" s="6">
        <v>43375</v>
      </c>
      <c r="N77" s="6" t="s">
        <v>31</v>
      </c>
      <c r="O77" s="5" t="s">
        <v>351</v>
      </c>
      <c r="P77" s="5" t="s">
        <v>197</v>
      </c>
      <c r="Q77" s="5">
        <v>303010.13568000001</v>
      </c>
      <c r="R77" s="5">
        <v>221943.70075399999</v>
      </c>
      <c r="S77" s="6" t="s">
        <v>31</v>
      </c>
      <c r="T77" s="5" t="s">
        <v>43</v>
      </c>
      <c r="U77" s="5" t="s">
        <v>44</v>
      </c>
      <c r="V77" s="5">
        <v>702938.6875</v>
      </c>
      <c r="W77" s="5">
        <v>721973.375</v>
      </c>
      <c r="X77" s="5"/>
    </row>
    <row r="78" spans="1:24" ht="84.95" customHeight="1" x14ac:dyDescent="0.25">
      <c r="A78" s="2" t="s">
        <v>352</v>
      </c>
      <c r="B78" s="2" t="b">
        <f t="shared" si="2"/>
        <v>0</v>
      </c>
      <c r="C78" s="2"/>
      <c r="D78" s="2" t="str">
        <f>VLOOKUP(A78,[1]zoneLookup!$A$1:$B$140,2,FALSE)</f>
        <v>RU</v>
      </c>
      <c r="E78" s="2" t="s">
        <v>352</v>
      </c>
      <c r="F78" s="2" t="s">
        <v>353</v>
      </c>
      <c r="G78" s="2" t="s">
        <v>27</v>
      </c>
      <c r="H78" s="2" t="s">
        <v>57</v>
      </c>
      <c r="I78" s="4">
        <v>43055</v>
      </c>
      <c r="J78" s="2" t="s">
        <v>354</v>
      </c>
      <c r="K78" s="2" t="s">
        <v>355</v>
      </c>
      <c r="L78" s="4">
        <v>43006</v>
      </c>
      <c r="M78" s="2" t="s">
        <v>31</v>
      </c>
      <c r="N78" s="2" t="s">
        <v>31</v>
      </c>
      <c r="O78" s="2" t="s">
        <v>356</v>
      </c>
      <c r="P78" s="2" t="s">
        <v>197</v>
      </c>
      <c r="Q78" s="2">
        <v>306599.449027</v>
      </c>
      <c r="R78" s="2">
        <v>225895.36851599999</v>
      </c>
      <c r="S78" s="2" t="s">
        <v>31</v>
      </c>
      <c r="T78" s="2" t="s">
        <v>52</v>
      </c>
      <c r="U78" s="2" t="s">
        <v>53</v>
      </c>
      <c r="V78" s="2">
        <v>706527.25</v>
      </c>
      <c r="W78" s="2">
        <v>725924.16666700004</v>
      </c>
      <c r="X78" s="2"/>
    </row>
    <row r="79" spans="1:24" ht="84.95" customHeight="1" x14ac:dyDescent="0.25">
      <c r="A79" s="2" t="s">
        <v>357</v>
      </c>
      <c r="B79" s="2" t="b">
        <f t="shared" si="2"/>
        <v>0</v>
      </c>
      <c r="C79" s="2"/>
      <c r="D79" s="2" t="str">
        <f>VLOOKUP(A79,[1]zoneLookup!$A$1:$B$140,2,FALSE)</f>
        <v>RU</v>
      </c>
      <c r="E79" s="2" t="s">
        <v>357</v>
      </c>
      <c r="F79" s="2" t="s">
        <v>358</v>
      </c>
      <c r="G79" s="2" t="s">
        <v>27</v>
      </c>
      <c r="H79" s="2" t="s">
        <v>57</v>
      </c>
      <c r="I79" s="4">
        <v>43137</v>
      </c>
      <c r="J79" s="2" t="s">
        <v>359</v>
      </c>
      <c r="K79" s="2" t="s">
        <v>360</v>
      </c>
      <c r="L79" s="4">
        <v>43074</v>
      </c>
      <c r="M79" s="2" t="s">
        <v>31</v>
      </c>
      <c r="N79" s="2" t="s">
        <v>31</v>
      </c>
      <c r="O79" s="2" t="s">
        <v>361</v>
      </c>
      <c r="P79" s="2" t="s">
        <v>197</v>
      </c>
      <c r="Q79" s="2">
        <v>301311.79320199997</v>
      </c>
      <c r="R79" s="2">
        <v>225475.700037</v>
      </c>
      <c r="S79" s="2" t="s">
        <v>31</v>
      </c>
      <c r="T79" s="2" t="s">
        <v>61</v>
      </c>
      <c r="U79" s="2" t="s">
        <v>44</v>
      </c>
      <c r="V79" s="2">
        <v>701240.72916700004</v>
      </c>
      <c r="W79" s="2">
        <v>725504.625</v>
      </c>
      <c r="X79" s="2"/>
    </row>
    <row r="80" spans="1:24" ht="84.95" customHeight="1" x14ac:dyDescent="0.25">
      <c r="A80" s="2" t="s">
        <v>362</v>
      </c>
      <c r="B80" s="2" t="b">
        <f t="shared" si="2"/>
        <v>0</v>
      </c>
      <c r="C80" s="2"/>
      <c r="D80" s="2" t="str">
        <f>VLOOKUP(A80,[1]zoneLookup!$A$1:$B$140,2,FALSE)</f>
        <v>RU</v>
      </c>
      <c r="E80" s="2" t="s">
        <v>362</v>
      </c>
      <c r="F80" s="2" t="s">
        <v>363</v>
      </c>
      <c r="G80" s="2" t="s">
        <v>232</v>
      </c>
      <c r="H80" s="2" t="s">
        <v>38</v>
      </c>
      <c r="I80" s="4">
        <v>43171</v>
      </c>
      <c r="J80" s="2" t="s">
        <v>364</v>
      </c>
      <c r="K80" s="2" t="s">
        <v>365</v>
      </c>
      <c r="L80" s="4">
        <v>43116</v>
      </c>
      <c r="M80" s="4">
        <v>43360</v>
      </c>
      <c r="N80" s="2" t="s">
        <v>31</v>
      </c>
      <c r="O80" s="2" t="s">
        <v>366</v>
      </c>
      <c r="P80" s="2" t="s">
        <v>197</v>
      </c>
      <c r="Q80" s="2">
        <v>301550.74015700002</v>
      </c>
      <c r="R80" s="2">
        <v>225526.04586300001</v>
      </c>
      <c r="S80" s="2" t="s">
        <v>31</v>
      </c>
      <c r="T80" s="2" t="s">
        <v>61</v>
      </c>
      <c r="U80" s="2" t="s">
        <v>44</v>
      </c>
      <c r="V80" s="2">
        <v>701479.625</v>
      </c>
      <c r="W80" s="2">
        <v>725554.95833299996</v>
      </c>
      <c r="X80" s="2"/>
    </row>
    <row r="81" spans="1:24" ht="84.95" customHeight="1" x14ac:dyDescent="0.25">
      <c r="A81" s="2" t="s">
        <v>367</v>
      </c>
      <c r="B81" s="2" t="b">
        <f t="shared" si="2"/>
        <v>0</v>
      </c>
      <c r="C81" s="2"/>
      <c r="D81" s="2" t="str">
        <f>VLOOKUP(A81,[1]zoneLookup!$A$1:$B$140,2,FALSE)</f>
        <v>RU</v>
      </c>
      <c r="E81" s="2" t="s">
        <v>367</v>
      </c>
      <c r="F81" s="2" t="s">
        <v>368</v>
      </c>
      <c r="G81" s="2" t="s">
        <v>27</v>
      </c>
      <c r="H81" s="2" t="s">
        <v>57</v>
      </c>
      <c r="I81" s="4">
        <v>43185</v>
      </c>
      <c r="J81" s="2" t="s">
        <v>369</v>
      </c>
      <c r="K81" s="2" t="s">
        <v>370</v>
      </c>
      <c r="L81" s="4">
        <v>43130</v>
      </c>
      <c r="M81" s="2" t="s">
        <v>31</v>
      </c>
      <c r="N81" s="4" t="s">
        <v>31</v>
      </c>
      <c r="O81" s="2" t="s">
        <v>371</v>
      </c>
      <c r="P81" s="2" t="s">
        <v>197</v>
      </c>
      <c r="Q81" s="2">
        <v>300825.54119299998</v>
      </c>
      <c r="R81" s="2">
        <v>233569.065485</v>
      </c>
      <c r="S81" s="4" t="s">
        <v>31</v>
      </c>
      <c r="T81" s="2" t="s">
        <v>372</v>
      </c>
      <c r="U81" s="2" t="s">
        <v>373</v>
      </c>
      <c r="V81" s="2">
        <v>700754.625</v>
      </c>
      <c r="W81" s="2">
        <v>733596.25</v>
      </c>
      <c r="X81" s="2"/>
    </row>
    <row r="82" spans="1:24" ht="84.95" customHeight="1" x14ac:dyDescent="0.25">
      <c r="A82" s="2" t="s">
        <v>374</v>
      </c>
      <c r="B82" s="2" t="b">
        <f t="shared" si="2"/>
        <v>0</v>
      </c>
      <c r="C82" s="2"/>
      <c r="D82" s="2" t="str">
        <f>VLOOKUP(A82,[1]zoneLookup!$A$1:$B$140,2,FALSE)</f>
        <v>HA</v>
      </c>
      <c r="E82" s="2" t="s">
        <v>374</v>
      </c>
      <c r="F82" s="2" t="s">
        <v>375</v>
      </c>
      <c r="G82" s="2" t="s">
        <v>27</v>
      </c>
      <c r="H82" s="2" t="s">
        <v>57</v>
      </c>
      <c r="I82" s="4">
        <v>43186</v>
      </c>
      <c r="J82" s="2" t="s">
        <v>376</v>
      </c>
      <c r="K82" s="2" t="s">
        <v>377</v>
      </c>
      <c r="L82" s="4">
        <v>43131</v>
      </c>
      <c r="M82" s="2" t="s">
        <v>31</v>
      </c>
      <c r="N82" s="4" t="s">
        <v>31</v>
      </c>
      <c r="O82" s="2" t="s">
        <v>378</v>
      </c>
      <c r="P82" s="2" t="s">
        <v>197</v>
      </c>
      <c r="Q82" s="2">
        <v>306967.38043000002</v>
      </c>
      <c r="R82" s="2">
        <v>222351.10742799999</v>
      </c>
      <c r="S82" s="4" t="s">
        <v>31</v>
      </c>
      <c r="T82" s="2" t="s">
        <v>52</v>
      </c>
      <c r="U82" s="2" t="s">
        <v>53</v>
      </c>
      <c r="V82" s="2">
        <v>706895.08333299996</v>
      </c>
      <c r="W82" s="2">
        <v>722380.66666700004</v>
      </c>
      <c r="X82" s="2"/>
    </row>
    <row r="83" spans="1:24" ht="84.95" customHeight="1" x14ac:dyDescent="0.25">
      <c r="A83" s="5" t="s">
        <v>45</v>
      </c>
      <c r="B83" s="5" t="b">
        <f t="shared" si="2"/>
        <v>1</v>
      </c>
      <c r="C83" s="5"/>
      <c r="D83" s="5" t="str">
        <f>VLOOKUP(A83,[1]zoneLookup!$A$1:$B$140,2,FALSE)</f>
        <v>HA</v>
      </c>
      <c r="E83" s="5" t="s">
        <v>379</v>
      </c>
      <c r="F83" s="5" t="s">
        <v>380</v>
      </c>
      <c r="G83" s="5" t="s">
        <v>27</v>
      </c>
      <c r="H83" s="5" t="s">
        <v>57</v>
      </c>
      <c r="I83" s="6">
        <v>43193</v>
      </c>
      <c r="J83" s="5" t="s">
        <v>381</v>
      </c>
      <c r="K83" s="5" t="s">
        <v>382</v>
      </c>
      <c r="L83" s="6">
        <v>43137</v>
      </c>
      <c r="M83" s="5" t="s">
        <v>31</v>
      </c>
      <c r="N83" s="5" t="s">
        <v>31</v>
      </c>
      <c r="O83" s="5" t="s">
        <v>383</v>
      </c>
      <c r="P83" s="5" t="s">
        <v>197</v>
      </c>
      <c r="Q83" s="5">
        <v>307563.01686500001</v>
      </c>
      <c r="R83" s="5">
        <v>224691.511604</v>
      </c>
      <c r="S83" s="5" t="s">
        <v>31</v>
      </c>
      <c r="T83" s="5" t="s">
        <v>52</v>
      </c>
      <c r="U83" s="5" t="s">
        <v>53</v>
      </c>
      <c r="V83" s="5">
        <v>707490.60416700004</v>
      </c>
      <c r="W83" s="5">
        <v>724720.5625</v>
      </c>
      <c r="X83" s="5"/>
    </row>
    <row r="84" spans="1:24" ht="84.95" customHeight="1" x14ac:dyDescent="0.25">
      <c r="A84" s="2" t="s">
        <v>384</v>
      </c>
      <c r="B84" s="2" t="b">
        <f t="shared" si="2"/>
        <v>0</v>
      </c>
      <c r="C84" s="2"/>
      <c r="D84" s="2" t="str">
        <f>VLOOKUP(A84,[1]zoneLookup!$A$1:$B$140,2,FALSE)</f>
        <v>RU</v>
      </c>
      <c r="E84" s="2" t="s">
        <v>384</v>
      </c>
      <c r="F84" s="2" t="s">
        <v>385</v>
      </c>
      <c r="G84" s="2" t="s">
        <v>27</v>
      </c>
      <c r="H84" s="2" t="s">
        <v>57</v>
      </c>
      <c r="I84" s="4">
        <v>43222</v>
      </c>
      <c r="J84" s="2" t="s">
        <v>386</v>
      </c>
      <c r="K84" s="2" t="s">
        <v>387</v>
      </c>
      <c r="L84" s="4">
        <v>43171</v>
      </c>
      <c r="M84" s="2" t="s">
        <v>31</v>
      </c>
      <c r="N84" s="2" t="s">
        <v>31</v>
      </c>
      <c r="O84" s="2" t="s">
        <v>388</v>
      </c>
      <c r="P84" s="2" t="s">
        <v>197</v>
      </c>
      <c r="Q84" s="2">
        <v>308288.18447199999</v>
      </c>
      <c r="R84" s="2">
        <v>234210.75511999999</v>
      </c>
      <c r="S84" s="2" t="s">
        <v>31</v>
      </c>
      <c r="T84" s="2" t="s">
        <v>389</v>
      </c>
      <c r="U84" s="2" t="s">
        <v>44</v>
      </c>
      <c r="V84" s="2">
        <v>708215.66666700004</v>
      </c>
      <c r="W84" s="2">
        <v>734237.75</v>
      </c>
      <c r="X84" s="2"/>
    </row>
    <row r="85" spans="1:24" ht="84.95" customHeight="1" x14ac:dyDescent="0.25">
      <c r="A85" s="2" t="s">
        <v>390</v>
      </c>
      <c r="B85" s="2" t="b">
        <f t="shared" si="2"/>
        <v>0</v>
      </c>
      <c r="C85" s="2"/>
      <c r="D85" s="2" t="str">
        <f>VLOOKUP(A85,[1]zoneLookup!$A$1:$B$140,2,FALSE)</f>
        <v>RU</v>
      </c>
      <c r="E85" s="2" t="s">
        <v>390</v>
      </c>
      <c r="F85" s="2" t="s">
        <v>391</v>
      </c>
      <c r="G85" s="2" t="s">
        <v>27</v>
      </c>
      <c r="H85" s="2" t="s">
        <v>57</v>
      </c>
      <c r="I85" s="4">
        <v>43228</v>
      </c>
      <c r="J85" s="2" t="s">
        <v>392</v>
      </c>
      <c r="K85" s="2" t="s">
        <v>393</v>
      </c>
      <c r="L85" s="4">
        <v>43172</v>
      </c>
      <c r="M85" s="2" t="s">
        <v>31</v>
      </c>
      <c r="N85" s="4" t="s">
        <v>31</v>
      </c>
      <c r="O85" s="2" t="s">
        <v>394</v>
      </c>
      <c r="P85" s="2" t="s">
        <v>197</v>
      </c>
      <c r="Q85" s="2">
        <v>299317.97721600003</v>
      </c>
      <c r="R85" s="2">
        <v>227752.48935799999</v>
      </c>
      <c r="S85" s="4" t="s">
        <v>31</v>
      </c>
      <c r="T85" s="2" t="s">
        <v>68</v>
      </c>
      <c r="U85" s="2" t="s">
        <v>44</v>
      </c>
      <c r="V85" s="2">
        <v>699247.35416700004</v>
      </c>
      <c r="W85" s="2">
        <v>727780.9375</v>
      </c>
      <c r="X85" s="2"/>
    </row>
    <row r="86" spans="1:24" ht="84.95" customHeight="1" x14ac:dyDescent="0.25">
      <c r="A86" s="2" t="s">
        <v>395</v>
      </c>
      <c r="B86" s="2" t="b">
        <f t="shared" si="2"/>
        <v>0</v>
      </c>
      <c r="C86" s="2"/>
      <c r="D86" s="2" t="str">
        <f>VLOOKUP(A86,[1]zoneLookup!$A$1:$B$140,2,FALSE)</f>
        <v>RU</v>
      </c>
      <c r="E86" s="2" t="s">
        <v>395</v>
      </c>
      <c r="F86" s="2" t="s">
        <v>396</v>
      </c>
      <c r="G86" s="2" t="s">
        <v>232</v>
      </c>
      <c r="H86" s="2" t="s">
        <v>57</v>
      </c>
      <c r="I86" s="4">
        <v>43243</v>
      </c>
      <c r="J86" s="2" t="s">
        <v>397</v>
      </c>
      <c r="K86" s="2" t="s">
        <v>398</v>
      </c>
      <c r="L86" s="4">
        <v>43188</v>
      </c>
      <c r="M86" s="4">
        <v>43395</v>
      </c>
      <c r="N86" s="2" t="s">
        <v>31</v>
      </c>
      <c r="O86" s="2" t="s">
        <v>399</v>
      </c>
      <c r="P86" s="2" t="s">
        <v>197</v>
      </c>
      <c r="Q86" s="2">
        <v>304395.665095</v>
      </c>
      <c r="R86" s="2">
        <v>225419.14657899999</v>
      </c>
      <c r="S86" s="2" t="s">
        <v>31</v>
      </c>
      <c r="T86" s="2" t="s">
        <v>43</v>
      </c>
      <c r="U86" s="2" t="s">
        <v>44</v>
      </c>
      <c r="V86" s="2">
        <v>704323.9375</v>
      </c>
      <c r="W86" s="2">
        <v>725448.0625</v>
      </c>
      <c r="X86" s="2"/>
    </row>
    <row r="87" spans="1:24" ht="84.95" customHeight="1" x14ac:dyDescent="0.25">
      <c r="A87" s="5" t="s">
        <v>316</v>
      </c>
      <c r="B87" s="5" t="b">
        <f t="shared" si="2"/>
        <v>1</v>
      </c>
      <c r="C87" s="5"/>
      <c r="D87" s="5" t="str">
        <f>VLOOKUP(A87,[1]zoneLookup!$A$1:$B$140,2,FALSE)</f>
        <v>RU</v>
      </c>
      <c r="E87" s="5" t="s">
        <v>400</v>
      </c>
      <c r="F87" s="5" t="s">
        <v>401</v>
      </c>
      <c r="G87" s="5" t="s">
        <v>232</v>
      </c>
      <c r="H87" s="5" t="s">
        <v>57</v>
      </c>
      <c r="I87" s="6">
        <v>43262</v>
      </c>
      <c r="J87" s="5" t="s">
        <v>402</v>
      </c>
      <c r="K87" s="5" t="s">
        <v>403</v>
      </c>
      <c r="L87" s="6">
        <v>43207</v>
      </c>
      <c r="M87" s="6">
        <v>43395</v>
      </c>
      <c r="N87" s="6" t="s">
        <v>31</v>
      </c>
      <c r="O87" s="5" t="s">
        <v>404</v>
      </c>
      <c r="P87" s="5" t="s">
        <v>197</v>
      </c>
      <c r="Q87" s="5">
        <v>313699.89898499998</v>
      </c>
      <c r="R87" s="5">
        <v>224742.585662</v>
      </c>
      <c r="S87" s="6" t="s">
        <v>31</v>
      </c>
      <c r="T87" s="5" t="s">
        <v>34</v>
      </c>
      <c r="U87" s="5" t="s">
        <v>35</v>
      </c>
      <c r="V87" s="5">
        <v>713626.16666700004</v>
      </c>
      <c r="W87" s="5">
        <v>724771.58333299996</v>
      </c>
      <c r="X87" s="5"/>
    </row>
    <row r="88" spans="1:24" ht="84.95" customHeight="1" x14ac:dyDescent="0.25">
      <c r="A88" s="5" t="s">
        <v>405</v>
      </c>
      <c r="B88" s="5" t="b">
        <f t="shared" si="2"/>
        <v>0</v>
      </c>
      <c r="C88" s="5"/>
      <c r="D88" s="5" t="str">
        <f>VLOOKUP(A88,[1]zoneLookup!$A$1:$B$140,2,FALSE)</f>
        <v>RU</v>
      </c>
      <c r="E88" s="5" t="s">
        <v>405</v>
      </c>
      <c r="F88" s="5" t="s">
        <v>406</v>
      </c>
      <c r="G88" s="5" t="s">
        <v>27</v>
      </c>
      <c r="H88" s="5" t="s">
        <v>57</v>
      </c>
      <c r="I88" s="6">
        <v>43263</v>
      </c>
      <c r="J88" s="5" t="s">
        <v>407</v>
      </c>
      <c r="K88" s="5" t="s">
        <v>408</v>
      </c>
      <c r="L88" s="6">
        <v>43208</v>
      </c>
      <c r="M88" s="5" t="s">
        <v>31</v>
      </c>
      <c r="N88" s="5" t="s">
        <v>31</v>
      </c>
      <c r="O88" s="5" t="s">
        <v>409</v>
      </c>
      <c r="P88" s="5" t="s">
        <v>197</v>
      </c>
      <c r="Q88" s="5">
        <v>298884.840547</v>
      </c>
      <c r="R88" s="5">
        <v>228097.91496699999</v>
      </c>
      <c r="S88" s="5" t="s">
        <v>31</v>
      </c>
      <c r="T88" s="5" t="s">
        <v>68</v>
      </c>
      <c r="U88" s="5" t="s">
        <v>44</v>
      </c>
      <c r="V88" s="5">
        <v>698814.3125</v>
      </c>
      <c r="W88" s="5">
        <v>728126.29166700004</v>
      </c>
      <c r="X88" s="5"/>
    </row>
    <row r="89" spans="1:24" ht="84.95" customHeight="1" x14ac:dyDescent="0.25">
      <c r="A89" s="2" t="s">
        <v>410</v>
      </c>
      <c r="B89" s="2" t="b">
        <f t="shared" si="2"/>
        <v>0</v>
      </c>
      <c r="C89" s="2"/>
      <c r="D89" s="2" t="str">
        <f>VLOOKUP(A89,[1]zoneLookup!$A$1:$B$140,2,FALSE)</f>
        <v>RU</v>
      </c>
      <c r="E89" s="2" t="s">
        <v>410</v>
      </c>
      <c r="F89" s="2" t="s">
        <v>411</v>
      </c>
      <c r="G89" s="2" t="s">
        <v>27</v>
      </c>
      <c r="H89" s="2" t="s">
        <v>57</v>
      </c>
      <c r="I89" s="4">
        <v>43290</v>
      </c>
      <c r="J89" s="2" t="s">
        <v>412</v>
      </c>
      <c r="K89" s="2" t="s">
        <v>413</v>
      </c>
      <c r="L89" s="4">
        <v>43235</v>
      </c>
      <c r="M89" s="2" t="s">
        <v>31</v>
      </c>
      <c r="N89" s="2" t="s">
        <v>31</v>
      </c>
      <c r="O89" s="2" t="s">
        <v>414</v>
      </c>
      <c r="P89" s="2" t="s">
        <v>197</v>
      </c>
      <c r="Q89" s="2">
        <v>300347.44654400001</v>
      </c>
      <c r="R89" s="2">
        <v>224244.94906399999</v>
      </c>
      <c r="S89" s="2" t="s">
        <v>31</v>
      </c>
      <c r="T89" s="2" t="s">
        <v>61</v>
      </c>
      <c r="U89" s="2" t="s">
        <v>44</v>
      </c>
      <c r="V89" s="2">
        <v>700276.58333299996</v>
      </c>
      <c r="W89" s="2">
        <v>724274.14583299996</v>
      </c>
      <c r="X89" s="2"/>
    </row>
    <row r="90" spans="1:24" ht="84.95" customHeight="1" x14ac:dyDescent="0.25">
      <c r="A90" s="2" t="s">
        <v>415</v>
      </c>
      <c r="B90" s="2" t="b">
        <f t="shared" si="2"/>
        <v>0</v>
      </c>
      <c r="C90" s="2"/>
      <c r="D90" s="2" t="str">
        <f>VLOOKUP(A90,[1]zoneLookup!$A$1:$B$140,2,FALSE)</f>
        <v>RU</v>
      </c>
      <c r="E90" s="2" t="s">
        <v>415</v>
      </c>
      <c r="F90" s="2" t="s">
        <v>416</v>
      </c>
      <c r="G90" s="2" t="s">
        <v>27</v>
      </c>
      <c r="H90" s="2" t="s">
        <v>57</v>
      </c>
      <c r="I90" s="4">
        <v>43291</v>
      </c>
      <c r="J90" s="2" t="s">
        <v>417</v>
      </c>
      <c r="K90" s="2" t="s">
        <v>418</v>
      </c>
      <c r="L90" s="4">
        <v>43237</v>
      </c>
      <c r="M90" s="2" t="s">
        <v>31</v>
      </c>
      <c r="N90" s="4" t="s">
        <v>31</v>
      </c>
      <c r="O90" s="2" t="s">
        <v>419</v>
      </c>
      <c r="P90" s="2" t="s">
        <v>197</v>
      </c>
      <c r="Q90" s="2">
        <v>304555.11735000001</v>
      </c>
      <c r="R90" s="2">
        <v>225177.05385</v>
      </c>
      <c r="S90" s="4" t="s">
        <v>31</v>
      </c>
      <c r="T90" s="2" t="s">
        <v>43</v>
      </c>
      <c r="U90" s="2" t="s">
        <v>44</v>
      </c>
      <c r="V90" s="2">
        <v>704483.35416700004</v>
      </c>
      <c r="W90" s="2">
        <v>725206.02083299996</v>
      </c>
      <c r="X90" s="2"/>
    </row>
    <row r="91" spans="1:24" ht="84.95" customHeight="1" x14ac:dyDescent="0.25">
      <c r="A91" s="5" t="s">
        <v>154</v>
      </c>
      <c r="B91" s="5" t="b">
        <f t="shared" si="2"/>
        <v>0</v>
      </c>
      <c r="C91" s="5" t="str">
        <f>_xlfn.IFNA(VLOOKUP(A91,[1]PermittedLookup!$A$2:$B$21,2,FALSE),"")</f>
        <v>SD21A/0009</v>
      </c>
      <c r="D91" s="5" t="str">
        <f>VLOOKUP(A91,[1]zoneLookup!$A$1:$B$140,2,FALSE)</f>
        <v>RU</v>
      </c>
      <c r="E91" s="5" t="s">
        <v>154</v>
      </c>
      <c r="F91" s="7" t="s">
        <v>420</v>
      </c>
      <c r="G91" s="5" t="s">
        <v>27</v>
      </c>
      <c r="H91" s="5" t="s">
        <v>57</v>
      </c>
      <c r="I91" s="6">
        <v>43307</v>
      </c>
      <c r="J91" s="5" t="s">
        <v>421</v>
      </c>
      <c r="K91" s="5" t="s">
        <v>422</v>
      </c>
      <c r="L91" s="6">
        <v>43252</v>
      </c>
      <c r="M91" s="5" t="s">
        <v>31</v>
      </c>
      <c r="N91" s="6" t="s">
        <v>31</v>
      </c>
      <c r="O91" s="5" t="s">
        <v>159</v>
      </c>
      <c r="P91" s="5" t="s">
        <v>197</v>
      </c>
      <c r="Q91" s="5">
        <v>298183.503891</v>
      </c>
      <c r="R91" s="5">
        <v>223886.66947600001</v>
      </c>
      <c r="S91" s="6" t="s">
        <v>31</v>
      </c>
      <c r="T91" s="5" t="s">
        <v>61</v>
      </c>
      <c r="U91" s="5" t="s">
        <v>44</v>
      </c>
      <c r="V91" s="5">
        <v>698113.10416700004</v>
      </c>
      <c r="W91" s="5">
        <v>723915.95833299996</v>
      </c>
      <c r="X91" s="5"/>
    </row>
    <row r="92" spans="1:24" ht="84.95" customHeight="1" x14ac:dyDescent="0.25">
      <c r="A92" s="2" t="s">
        <v>423</v>
      </c>
      <c r="B92" s="2" t="b">
        <f t="shared" si="2"/>
        <v>0</v>
      </c>
      <c r="C92" s="2"/>
      <c r="D92" s="2" t="str">
        <f>VLOOKUP(A92,[1]zoneLookup!$A$1:$B$140,2,FALSE)</f>
        <v>RU</v>
      </c>
      <c r="E92" s="2" t="s">
        <v>423</v>
      </c>
      <c r="F92" s="2" t="s">
        <v>424</v>
      </c>
      <c r="G92" s="2" t="s">
        <v>425</v>
      </c>
      <c r="H92" s="2" t="s">
        <v>38</v>
      </c>
      <c r="I92" s="4">
        <v>43319</v>
      </c>
      <c r="J92" s="2" t="s">
        <v>426</v>
      </c>
      <c r="K92" s="2" t="s">
        <v>427</v>
      </c>
      <c r="L92" s="4">
        <v>43264</v>
      </c>
      <c r="M92" s="4">
        <v>43420</v>
      </c>
      <c r="N92" s="2" t="s">
        <v>31</v>
      </c>
      <c r="O92" s="2" t="s">
        <v>428</v>
      </c>
      <c r="P92" s="2" t="s">
        <v>197</v>
      </c>
      <c r="Q92" s="2">
        <v>302009.25324799999</v>
      </c>
      <c r="R92" s="2">
        <v>225935.74145599999</v>
      </c>
      <c r="S92" s="4" t="s">
        <v>31</v>
      </c>
      <c r="T92" s="2" t="s">
        <v>61</v>
      </c>
      <c r="U92" s="2" t="s">
        <v>44</v>
      </c>
      <c r="V92" s="2">
        <v>701938.04166700004</v>
      </c>
      <c r="W92" s="2">
        <v>725964.5625</v>
      </c>
      <c r="X92" s="2"/>
    </row>
    <row r="93" spans="1:24" ht="84.95" customHeight="1" x14ac:dyDescent="0.25">
      <c r="A93" s="2" t="s">
        <v>429</v>
      </c>
      <c r="B93" s="2" t="b">
        <f t="shared" si="2"/>
        <v>0</v>
      </c>
      <c r="C93" s="2"/>
      <c r="D93" s="2" t="str">
        <f>VLOOKUP(A93,[1]zoneLookup!$A$1:$B$140,2,FALSE)</f>
        <v>HA</v>
      </c>
      <c r="E93" s="2" t="s">
        <v>429</v>
      </c>
      <c r="F93" s="2" t="s">
        <v>430</v>
      </c>
      <c r="G93" s="2" t="s">
        <v>27</v>
      </c>
      <c r="H93" s="2" t="s">
        <v>57</v>
      </c>
      <c r="I93" s="4">
        <v>43346</v>
      </c>
      <c r="J93" s="2" t="s">
        <v>431</v>
      </c>
      <c r="K93" s="2" t="s">
        <v>432</v>
      </c>
      <c r="L93" s="4">
        <v>43292</v>
      </c>
      <c r="M93" s="2" t="s">
        <v>31</v>
      </c>
      <c r="N93" s="2" t="s">
        <v>31</v>
      </c>
      <c r="O93" s="2" t="s">
        <v>433</v>
      </c>
      <c r="P93" s="2" t="s">
        <v>197</v>
      </c>
      <c r="Q93" s="2">
        <v>303440.88573899999</v>
      </c>
      <c r="R93" s="2">
        <v>223674.38909499999</v>
      </c>
      <c r="S93" s="2" t="s">
        <v>31</v>
      </c>
      <c r="T93" s="2" t="s">
        <v>43</v>
      </c>
      <c r="U93" s="2" t="s">
        <v>44</v>
      </c>
      <c r="V93" s="2">
        <v>703369.35416700004</v>
      </c>
      <c r="W93" s="2">
        <v>723703.6875</v>
      </c>
      <c r="X93" s="2"/>
    </row>
    <row r="94" spans="1:24" ht="84.95" customHeight="1" x14ac:dyDescent="0.25">
      <c r="A94" s="5" t="s">
        <v>281</v>
      </c>
      <c r="B94" s="5" t="b">
        <f t="shared" si="2"/>
        <v>1</v>
      </c>
      <c r="C94" s="5"/>
      <c r="D94" s="5" t="str">
        <f>VLOOKUP(A94,[1]zoneLookup!$A$1:$B$140,2,FALSE)</f>
        <v>RU</v>
      </c>
      <c r="E94" s="5" t="s">
        <v>434</v>
      </c>
      <c r="F94" s="5" t="s">
        <v>435</v>
      </c>
      <c r="G94" s="5" t="s">
        <v>27</v>
      </c>
      <c r="H94" s="5" t="s">
        <v>57</v>
      </c>
      <c r="I94" s="6">
        <v>43348</v>
      </c>
      <c r="J94" s="5" t="s">
        <v>436</v>
      </c>
      <c r="K94" s="5" t="s">
        <v>437</v>
      </c>
      <c r="L94" s="6">
        <v>43293</v>
      </c>
      <c r="M94" s="6" t="s">
        <v>31</v>
      </c>
      <c r="N94" s="5" t="s">
        <v>31</v>
      </c>
      <c r="O94" s="5" t="s">
        <v>285</v>
      </c>
      <c r="P94" s="5" t="s">
        <v>197</v>
      </c>
      <c r="Q94" s="5">
        <v>303042.746545</v>
      </c>
      <c r="R94" s="5">
        <v>225900.595164</v>
      </c>
      <c r="S94" s="5" t="s">
        <v>31</v>
      </c>
      <c r="T94" s="5" t="s">
        <v>43</v>
      </c>
      <c r="U94" s="5" t="s">
        <v>44</v>
      </c>
      <c r="V94" s="5">
        <v>702971.3125</v>
      </c>
      <c r="W94" s="5">
        <v>725929.41666700004</v>
      </c>
      <c r="X94" s="5"/>
    </row>
    <row r="95" spans="1:24" ht="84.95" customHeight="1" x14ac:dyDescent="0.25">
      <c r="A95" s="2" t="s">
        <v>438</v>
      </c>
      <c r="B95" s="2" t="b">
        <f t="shared" si="2"/>
        <v>0</v>
      </c>
      <c r="C95" s="2"/>
      <c r="D95" s="2" t="str">
        <f>VLOOKUP(A95,[1]zoneLookup!$A$1:$B$140,2,FALSE)</f>
        <v>HA</v>
      </c>
      <c r="E95" s="2" t="s">
        <v>438</v>
      </c>
      <c r="F95" s="2" t="s">
        <v>439</v>
      </c>
      <c r="G95" s="2" t="s">
        <v>27</v>
      </c>
      <c r="H95" s="2" t="s">
        <v>57</v>
      </c>
      <c r="I95" s="4">
        <v>43353</v>
      </c>
      <c r="J95" s="2" t="s">
        <v>440</v>
      </c>
      <c r="K95" s="2" t="s">
        <v>441</v>
      </c>
      <c r="L95" s="4">
        <v>43298</v>
      </c>
      <c r="M95" s="2" t="s">
        <v>31</v>
      </c>
      <c r="N95" s="2" t="s">
        <v>31</v>
      </c>
      <c r="O95" s="2" t="s">
        <v>442</v>
      </c>
      <c r="P95" s="2" t="s">
        <v>197</v>
      </c>
      <c r="Q95" s="2">
        <v>312404.46247600002</v>
      </c>
      <c r="R95" s="2">
        <v>223099.55608800001</v>
      </c>
      <c r="S95" s="2" t="s">
        <v>31</v>
      </c>
      <c r="T95" s="2" t="s">
        <v>116</v>
      </c>
      <c r="U95" s="2" t="s">
        <v>35</v>
      </c>
      <c r="V95" s="2">
        <v>712331</v>
      </c>
      <c r="W95" s="2">
        <v>723128.91666700004</v>
      </c>
      <c r="X95" s="2"/>
    </row>
    <row r="96" spans="1:24" ht="84.95" customHeight="1" x14ac:dyDescent="0.25">
      <c r="A96" s="5" t="s">
        <v>230</v>
      </c>
      <c r="B96" s="5" t="b">
        <f t="shared" si="2"/>
        <v>1</v>
      </c>
      <c r="C96" s="5"/>
      <c r="D96" s="5" t="str">
        <f>VLOOKUP(A96,[1]zoneLookup!$A$1:$B$140,2,FALSE)</f>
        <v>HA</v>
      </c>
      <c r="E96" s="5" t="s">
        <v>443</v>
      </c>
      <c r="F96" s="5" t="s">
        <v>444</v>
      </c>
      <c r="G96" s="5" t="s">
        <v>27</v>
      </c>
      <c r="H96" s="5" t="s">
        <v>48</v>
      </c>
      <c r="I96" s="6">
        <v>43354</v>
      </c>
      <c r="J96" s="5" t="s">
        <v>445</v>
      </c>
      <c r="K96" s="5" t="s">
        <v>446</v>
      </c>
      <c r="L96" s="6">
        <v>43299</v>
      </c>
      <c r="M96" s="5" t="s">
        <v>31</v>
      </c>
      <c r="N96" s="5" t="s">
        <v>31</v>
      </c>
      <c r="O96" s="5" t="s">
        <v>447</v>
      </c>
      <c r="P96" s="5" t="s">
        <v>197</v>
      </c>
      <c r="Q96" s="5">
        <v>302706.48655899998</v>
      </c>
      <c r="R96" s="5">
        <v>222033.78057199999</v>
      </c>
      <c r="S96" s="5" t="s">
        <v>31</v>
      </c>
      <c r="T96" s="5" t="s">
        <v>43</v>
      </c>
      <c r="U96" s="5" t="s">
        <v>44</v>
      </c>
      <c r="V96" s="5">
        <v>702635.10416700004</v>
      </c>
      <c r="W96" s="5">
        <v>722063.4375</v>
      </c>
      <c r="X96" s="5"/>
    </row>
    <row r="97" spans="1:24" ht="84.95" customHeight="1" x14ac:dyDescent="0.25">
      <c r="A97" s="2" t="s">
        <v>448</v>
      </c>
      <c r="B97" s="2" t="b">
        <f t="shared" si="2"/>
        <v>0</v>
      </c>
      <c r="C97" s="2"/>
      <c r="D97" s="2" t="str">
        <f>VLOOKUP(A97,[1]zoneLookup!$A$1:$B$140,2,FALSE)</f>
        <v>RU</v>
      </c>
      <c r="E97" s="2" t="s">
        <v>448</v>
      </c>
      <c r="F97" s="2" t="s">
        <v>449</v>
      </c>
      <c r="G97" s="2" t="s">
        <v>27</v>
      </c>
      <c r="H97" s="2" t="s">
        <v>57</v>
      </c>
      <c r="I97" s="4">
        <v>43403</v>
      </c>
      <c r="J97" s="2" t="s">
        <v>450</v>
      </c>
      <c r="K97" s="2" t="s">
        <v>451</v>
      </c>
      <c r="L97" s="4">
        <v>43348</v>
      </c>
      <c r="M97" s="2" t="s">
        <v>31</v>
      </c>
      <c r="N97" s="2" t="s">
        <v>31</v>
      </c>
      <c r="O97" s="2" t="s">
        <v>452</v>
      </c>
      <c r="P97" s="2" t="s">
        <v>197</v>
      </c>
      <c r="Q97" s="2">
        <v>313606.274768</v>
      </c>
      <c r="R97" s="2">
        <v>224726.41486799999</v>
      </c>
      <c r="S97" s="2" t="s">
        <v>31</v>
      </c>
      <c r="T97" s="2" t="s">
        <v>34</v>
      </c>
      <c r="U97" s="2" t="s">
        <v>35</v>
      </c>
      <c r="V97" s="2">
        <v>713532.5625</v>
      </c>
      <c r="W97" s="2">
        <v>724755.41666700004</v>
      </c>
      <c r="X97" s="2"/>
    </row>
    <row r="98" spans="1:24" ht="84.95" customHeight="1" x14ac:dyDescent="0.25">
      <c r="A98" s="2" t="s">
        <v>453</v>
      </c>
      <c r="B98" s="2" t="b">
        <f t="shared" si="2"/>
        <v>0</v>
      </c>
      <c r="C98" s="2"/>
      <c r="D98" s="2" t="str">
        <f>VLOOKUP(A98,[1]zoneLookup!$A$1:$B$140,2,FALSE)</f>
        <v>RU</v>
      </c>
      <c r="E98" s="2" t="s">
        <v>453</v>
      </c>
      <c r="F98" s="2" t="s">
        <v>454</v>
      </c>
      <c r="G98" s="2" t="s">
        <v>27</v>
      </c>
      <c r="H98" s="2" t="s">
        <v>57</v>
      </c>
      <c r="I98" s="4">
        <v>43433</v>
      </c>
      <c r="J98" s="2" t="s">
        <v>455</v>
      </c>
      <c r="K98" s="2" t="s">
        <v>456</v>
      </c>
      <c r="L98" s="4">
        <v>43378</v>
      </c>
      <c r="M98" s="2" t="s">
        <v>31</v>
      </c>
      <c r="N98" s="2" t="s">
        <v>31</v>
      </c>
      <c r="O98" s="2" t="s">
        <v>457</v>
      </c>
      <c r="P98" s="2" t="s">
        <v>197</v>
      </c>
      <c r="Q98" s="2">
        <v>301457.58219799999</v>
      </c>
      <c r="R98" s="2">
        <v>227943.81614400001</v>
      </c>
      <c r="S98" s="2" t="s">
        <v>31</v>
      </c>
      <c r="T98" s="2" t="s">
        <v>68</v>
      </c>
      <c r="U98" s="2" t="s">
        <v>44</v>
      </c>
      <c r="V98" s="2">
        <v>701386.5</v>
      </c>
      <c r="W98" s="2">
        <v>727972.20833299996</v>
      </c>
      <c r="X98" s="2"/>
    </row>
    <row r="99" spans="1:24" ht="84.95" customHeight="1" x14ac:dyDescent="0.25">
      <c r="A99" s="2" t="s">
        <v>458</v>
      </c>
      <c r="B99" s="2" t="b">
        <f t="shared" si="2"/>
        <v>0</v>
      </c>
      <c r="C99" s="2"/>
      <c r="D99" s="2" t="str">
        <f>VLOOKUP(A99,[1]zoneLookup!$A$1:$B$140,2,FALSE)</f>
        <v>HA</v>
      </c>
      <c r="E99" s="2" t="s">
        <v>458</v>
      </c>
      <c r="F99" s="2" t="s">
        <v>459</v>
      </c>
      <c r="G99" s="2" t="s">
        <v>27</v>
      </c>
      <c r="H99" s="2" t="s">
        <v>57</v>
      </c>
      <c r="I99" s="4">
        <v>43452</v>
      </c>
      <c r="J99" s="2" t="s">
        <v>460</v>
      </c>
      <c r="K99" s="2" t="s">
        <v>461</v>
      </c>
      <c r="L99" s="4">
        <v>43399</v>
      </c>
      <c r="M99" s="2" t="s">
        <v>31</v>
      </c>
      <c r="N99" s="2" t="s">
        <v>31</v>
      </c>
      <c r="O99" s="2" t="s">
        <v>462</v>
      </c>
      <c r="P99" s="2" t="s">
        <v>197</v>
      </c>
      <c r="Q99" s="2">
        <v>302436.41885100002</v>
      </c>
      <c r="R99" s="2">
        <v>223834.354146</v>
      </c>
      <c r="S99" s="2" t="s">
        <v>31</v>
      </c>
      <c r="T99" s="2" t="s">
        <v>61</v>
      </c>
      <c r="U99" s="2" t="s">
        <v>44</v>
      </c>
      <c r="V99" s="2">
        <v>702365.10416700004</v>
      </c>
      <c r="W99" s="2">
        <v>723863.625</v>
      </c>
      <c r="X99" s="2"/>
    </row>
    <row r="100" spans="1:24" ht="84.95" customHeight="1" x14ac:dyDescent="0.25">
      <c r="A100" s="5" t="s">
        <v>297</v>
      </c>
      <c r="B100" s="5" t="b">
        <f t="shared" si="2"/>
        <v>1</v>
      </c>
      <c r="C100" s="5"/>
      <c r="D100" s="5" t="str">
        <f>VLOOKUP(A100,[1]zoneLookup!$A$1:$B$140,2,FALSE)</f>
        <v>RU</v>
      </c>
      <c r="E100" s="5" t="s">
        <v>463</v>
      </c>
      <c r="F100" s="5" t="s">
        <v>464</v>
      </c>
      <c r="G100" s="5" t="s">
        <v>27</v>
      </c>
      <c r="H100" s="5" t="s">
        <v>57</v>
      </c>
      <c r="I100" s="6">
        <v>43487</v>
      </c>
      <c r="J100" s="5" t="s">
        <v>465</v>
      </c>
      <c r="K100" s="5" t="s">
        <v>300</v>
      </c>
      <c r="L100" s="6">
        <v>43423</v>
      </c>
      <c r="M100" s="5" t="s">
        <v>31</v>
      </c>
      <c r="N100" s="6" t="s">
        <v>31</v>
      </c>
      <c r="O100" s="5" t="s">
        <v>301</v>
      </c>
      <c r="P100" s="5" t="s">
        <v>197</v>
      </c>
      <c r="Q100" s="5">
        <v>300282.36489899998</v>
      </c>
      <c r="R100" s="5">
        <v>225207.88524900001</v>
      </c>
      <c r="S100" s="6" t="s">
        <v>31</v>
      </c>
      <c r="T100" s="5" t="s">
        <v>61</v>
      </c>
      <c r="U100" s="5" t="s">
        <v>44</v>
      </c>
      <c r="V100" s="5">
        <v>700211.52083299996</v>
      </c>
      <c r="W100" s="5">
        <v>725236.875</v>
      </c>
      <c r="X100" s="5"/>
    </row>
    <row r="101" spans="1:24" ht="84.95" customHeight="1" x14ac:dyDescent="0.25">
      <c r="A101" s="5" t="s">
        <v>118</v>
      </c>
      <c r="B101" s="5" t="b">
        <f t="shared" si="2"/>
        <v>1</v>
      </c>
      <c r="C101" s="5" t="str">
        <f>_xlfn.IFNA(VLOOKUP(A101,[1]PermittedLookup!$A$2:$B$21,2,FALSE),"")</f>
        <v>SD18A/0431</v>
      </c>
      <c r="D101" s="5" t="str">
        <f>VLOOKUP(A101,[1]zoneLookup!$A$1:$B$140,2,FALSE)</f>
        <v>RU</v>
      </c>
      <c r="E101" s="5" t="s">
        <v>466</v>
      </c>
      <c r="F101" s="5" t="s">
        <v>467</v>
      </c>
      <c r="G101" s="5" t="s">
        <v>27</v>
      </c>
      <c r="H101" s="5" t="s">
        <v>57</v>
      </c>
      <c r="I101" s="6">
        <v>43503</v>
      </c>
      <c r="J101" s="5" t="s">
        <v>468</v>
      </c>
      <c r="K101" s="5" t="s">
        <v>122</v>
      </c>
      <c r="L101" s="6">
        <v>43441</v>
      </c>
      <c r="M101" s="5" t="s">
        <v>31</v>
      </c>
      <c r="N101" s="5" t="s">
        <v>31</v>
      </c>
      <c r="O101" s="5" t="s">
        <v>123</v>
      </c>
      <c r="P101" s="5" t="s">
        <v>197</v>
      </c>
      <c r="Q101" s="5">
        <v>300137.95844199997</v>
      </c>
      <c r="R101" s="5">
        <v>225282.546175</v>
      </c>
      <c r="S101" s="5" t="s">
        <v>31</v>
      </c>
      <c r="T101" s="5" t="s">
        <v>61</v>
      </c>
      <c r="U101" s="5" t="s">
        <v>44</v>
      </c>
      <c r="V101" s="5">
        <v>700067.14583299996</v>
      </c>
      <c r="W101" s="5">
        <v>725311.52083299996</v>
      </c>
      <c r="X101" s="5"/>
    </row>
    <row r="102" spans="1:24" ht="84.95" customHeight="1" x14ac:dyDescent="0.25">
      <c r="A102" s="2" t="s">
        <v>469</v>
      </c>
      <c r="B102" s="2" t="b">
        <f t="shared" si="2"/>
        <v>0</v>
      </c>
      <c r="C102" s="2"/>
      <c r="D102" s="2" t="str">
        <f>VLOOKUP(A102,[1]zoneLookup!$A$1:$B$140,2,FALSE)</f>
        <v>RU</v>
      </c>
      <c r="E102" s="2" t="s">
        <v>469</v>
      </c>
      <c r="F102" s="2" t="s">
        <v>470</v>
      </c>
      <c r="G102" s="2" t="s">
        <v>27</v>
      </c>
      <c r="H102" s="2" t="s">
        <v>57</v>
      </c>
      <c r="I102" s="4">
        <v>43521</v>
      </c>
      <c r="J102" s="2" t="s">
        <v>471</v>
      </c>
      <c r="K102" s="2" t="s">
        <v>472</v>
      </c>
      <c r="L102" s="4">
        <v>43467</v>
      </c>
      <c r="M102" s="2" t="s">
        <v>31</v>
      </c>
      <c r="N102" s="4" t="s">
        <v>31</v>
      </c>
      <c r="O102" s="2" t="s">
        <v>473</v>
      </c>
      <c r="P102" s="2" t="s">
        <v>197</v>
      </c>
      <c r="Q102" s="2">
        <v>312322.24701499997</v>
      </c>
      <c r="R102" s="2">
        <v>225024.05349600001</v>
      </c>
      <c r="S102" s="4" t="s">
        <v>31</v>
      </c>
      <c r="T102" s="2" t="s">
        <v>116</v>
      </c>
      <c r="U102" s="2" t="s">
        <v>35</v>
      </c>
      <c r="V102" s="2">
        <v>712248.8125</v>
      </c>
      <c r="W102" s="2">
        <v>725053</v>
      </c>
      <c r="X102" s="2"/>
    </row>
    <row r="103" spans="1:24" ht="84.95" customHeight="1" x14ac:dyDescent="0.25">
      <c r="A103" s="5" t="s">
        <v>230</v>
      </c>
      <c r="B103" s="5" t="b">
        <f t="shared" si="2"/>
        <v>1</v>
      </c>
      <c r="C103" s="5"/>
      <c r="D103" s="5" t="str">
        <f>VLOOKUP(A103,[1]zoneLookup!$A$1:$B$140,2,FALSE)</f>
        <v>HA</v>
      </c>
      <c r="E103" s="5" t="s">
        <v>474</v>
      </c>
      <c r="F103" s="5" t="s">
        <v>475</v>
      </c>
      <c r="G103" s="5" t="s">
        <v>27</v>
      </c>
      <c r="H103" s="5" t="s">
        <v>48</v>
      </c>
      <c r="I103" s="6">
        <v>43536</v>
      </c>
      <c r="J103" s="5" t="s">
        <v>476</v>
      </c>
      <c r="K103" s="5" t="s">
        <v>477</v>
      </c>
      <c r="L103" s="6">
        <v>43481</v>
      </c>
      <c r="M103" s="5" t="s">
        <v>31</v>
      </c>
      <c r="N103" s="6" t="s">
        <v>31</v>
      </c>
      <c r="O103" s="5" t="s">
        <v>235</v>
      </c>
      <c r="P103" s="5" t="s">
        <v>197</v>
      </c>
      <c r="Q103" s="5">
        <v>302706.48655899998</v>
      </c>
      <c r="R103" s="5">
        <v>222033.78057199999</v>
      </c>
      <c r="S103" s="6" t="s">
        <v>31</v>
      </c>
      <c r="T103" s="5" t="s">
        <v>43</v>
      </c>
      <c r="U103" s="5" t="s">
        <v>44</v>
      </c>
      <c r="V103" s="5">
        <v>702635.10416700004</v>
      </c>
      <c r="W103" s="5">
        <v>722063.4375</v>
      </c>
      <c r="X103" s="5"/>
    </row>
    <row r="104" spans="1:24" ht="84.95" customHeight="1" x14ac:dyDescent="0.25">
      <c r="A104" s="2" t="s">
        <v>478</v>
      </c>
      <c r="B104" s="2" t="b">
        <f t="shared" si="2"/>
        <v>0</v>
      </c>
      <c r="C104" s="2"/>
      <c r="D104" s="2" t="str">
        <f>VLOOKUP(A104,[1]zoneLookup!$A$1:$B$140,2,FALSE)</f>
        <v>RU</v>
      </c>
      <c r="E104" s="2" t="s">
        <v>478</v>
      </c>
      <c r="F104" s="2" t="s">
        <v>479</v>
      </c>
      <c r="G104" s="2" t="s">
        <v>27</v>
      </c>
      <c r="H104" s="2" t="s">
        <v>480</v>
      </c>
      <c r="I104" s="4">
        <v>43587</v>
      </c>
      <c r="J104" s="2" t="s">
        <v>481</v>
      </c>
      <c r="K104" s="2" t="s">
        <v>482</v>
      </c>
      <c r="L104" s="4">
        <v>43535</v>
      </c>
      <c r="M104" s="2" t="s">
        <v>31</v>
      </c>
      <c r="N104" s="2" t="s">
        <v>31</v>
      </c>
      <c r="O104" s="2" t="s">
        <v>483</v>
      </c>
      <c r="P104" s="2" t="s">
        <v>197</v>
      </c>
      <c r="Q104" s="2">
        <v>297657.04244799999</v>
      </c>
      <c r="R104" s="2">
        <v>226670.286422</v>
      </c>
      <c r="S104" s="2" t="s">
        <v>31</v>
      </c>
      <c r="T104" s="2" t="s">
        <v>68</v>
      </c>
      <c r="U104" s="2" t="s">
        <v>44</v>
      </c>
      <c r="V104" s="2">
        <v>697586.77083299996</v>
      </c>
      <c r="W104" s="2">
        <v>726698.97916700004</v>
      </c>
      <c r="X104" s="2"/>
    </row>
    <row r="105" spans="1:24" ht="84.95" customHeight="1" x14ac:dyDescent="0.25">
      <c r="A105" s="5" t="s">
        <v>405</v>
      </c>
      <c r="B105" s="5" t="b">
        <f t="shared" si="2"/>
        <v>1</v>
      </c>
      <c r="C105" s="5"/>
      <c r="D105" s="5" t="str">
        <f>VLOOKUP(A105,[1]zoneLookup!$A$1:$B$140,2,FALSE)</f>
        <v>RU</v>
      </c>
      <c r="E105" s="5" t="s">
        <v>484</v>
      </c>
      <c r="F105" s="5" t="s">
        <v>485</v>
      </c>
      <c r="G105" s="5" t="s">
        <v>27</v>
      </c>
      <c r="H105" s="5" t="s">
        <v>57</v>
      </c>
      <c r="I105" s="6">
        <v>43647</v>
      </c>
      <c r="J105" s="5" t="s">
        <v>486</v>
      </c>
      <c r="K105" s="5" t="s">
        <v>66</v>
      </c>
      <c r="L105" s="6">
        <v>43592</v>
      </c>
      <c r="M105" s="6" t="s">
        <v>31</v>
      </c>
      <c r="N105" s="5" t="s">
        <v>31</v>
      </c>
      <c r="O105" s="5" t="s">
        <v>409</v>
      </c>
      <c r="P105" s="5" t="s">
        <v>197</v>
      </c>
      <c r="Q105" s="5">
        <v>298884.840547</v>
      </c>
      <c r="R105" s="5">
        <v>228097.91496699999</v>
      </c>
      <c r="S105" s="6" t="s">
        <v>31</v>
      </c>
      <c r="T105" s="5" t="s">
        <v>68</v>
      </c>
      <c r="U105" s="5" t="s">
        <v>44</v>
      </c>
      <c r="V105" s="5">
        <v>698814.3125</v>
      </c>
      <c r="W105" s="5">
        <v>728126.29166700004</v>
      </c>
      <c r="X105" s="5"/>
    </row>
    <row r="106" spans="1:24" ht="84.95" customHeight="1" x14ac:dyDescent="0.25">
      <c r="A106" s="2" t="s">
        <v>487</v>
      </c>
      <c r="B106" s="2" t="b">
        <f t="shared" si="2"/>
        <v>0</v>
      </c>
      <c r="C106" s="2"/>
      <c r="D106" s="2" t="str">
        <f>VLOOKUP(A106,[1]zoneLookup!$A$1:$B$140,2,FALSE)</f>
        <v>RU</v>
      </c>
      <c r="E106" s="2" t="s">
        <v>487</v>
      </c>
      <c r="F106" s="2" t="s">
        <v>488</v>
      </c>
      <c r="G106" s="2" t="s">
        <v>27</v>
      </c>
      <c r="H106" s="2" t="s">
        <v>267</v>
      </c>
      <c r="I106" s="4">
        <v>43626</v>
      </c>
      <c r="J106" s="2" t="s">
        <v>489</v>
      </c>
      <c r="K106" s="2" t="s">
        <v>490</v>
      </c>
      <c r="L106" s="4">
        <v>43599</v>
      </c>
      <c r="M106" s="2" t="s">
        <v>31</v>
      </c>
      <c r="N106" s="4" t="s">
        <v>31</v>
      </c>
      <c r="O106" s="2" t="s">
        <v>491</v>
      </c>
      <c r="P106" s="2" t="s">
        <v>197</v>
      </c>
      <c r="Q106" s="2">
        <v>301893.05572499998</v>
      </c>
      <c r="R106" s="2">
        <v>227033.060413</v>
      </c>
      <c r="S106" s="4" t="s">
        <v>31</v>
      </c>
      <c r="T106" s="2" t="s">
        <v>68</v>
      </c>
      <c r="U106" s="2" t="s">
        <v>44</v>
      </c>
      <c r="V106" s="2">
        <v>701821.875</v>
      </c>
      <c r="W106" s="2">
        <v>727061.64583299996</v>
      </c>
      <c r="X106" s="2"/>
    </row>
    <row r="107" spans="1:24" ht="84.95" customHeight="1" x14ac:dyDescent="0.25">
      <c r="A107" s="5" t="s">
        <v>329</v>
      </c>
      <c r="B107" s="5" t="b">
        <f t="shared" si="2"/>
        <v>1</v>
      </c>
      <c r="C107" s="5"/>
      <c r="D107" s="5" t="str">
        <f>VLOOKUP(A107,[1]zoneLookup!$A$1:$B$140,2,FALSE)</f>
        <v>RU</v>
      </c>
      <c r="E107" s="5" t="s">
        <v>492</v>
      </c>
      <c r="F107" s="5" t="s">
        <v>493</v>
      </c>
      <c r="G107" s="5" t="s">
        <v>27</v>
      </c>
      <c r="H107" s="5" t="s">
        <v>57</v>
      </c>
      <c r="I107" s="6">
        <v>43671</v>
      </c>
      <c r="J107" s="5" t="s">
        <v>494</v>
      </c>
      <c r="K107" s="5" t="s">
        <v>332</v>
      </c>
      <c r="L107" s="6">
        <v>43616</v>
      </c>
      <c r="M107" s="5" t="s">
        <v>31</v>
      </c>
      <c r="N107" s="5" t="s">
        <v>31</v>
      </c>
      <c r="O107" s="5" t="s">
        <v>495</v>
      </c>
      <c r="P107" s="5" t="s">
        <v>197</v>
      </c>
      <c r="Q107" s="5">
        <v>303177.73850699997</v>
      </c>
      <c r="R107" s="5">
        <v>225040.910871</v>
      </c>
      <c r="S107" s="5" t="s">
        <v>31</v>
      </c>
      <c r="T107" s="5" t="s">
        <v>43</v>
      </c>
      <c r="U107" s="5" t="s">
        <v>44</v>
      </c>
      <c r="V107" s="5">
        <v>703106.27083299996</v>
      </c>
      <c r="W107" s="5">
        <v>725069.91666700004</v>
      </c>
      <c r="X107" s="5"/>
    </row>
    <row r="108" spans="1:24" ht="84.95" customHeight="1" x14ac:dyDescent="0.25">
      <c r="A108" s="5" t="s">
        <v>311</v>
      </c>
      <c r="B108" s="5" t="b">
        <f t="shared" si="2"/>
        <v>1</v>
      </c>
      <c r="C108" s="5"/>
      <c r="D108" s="5" t="str">
        <f>VLOOKUP(A108,[1]zoneLookup!$A$1:$B$140,2,FALSE)</f>
        <v>RU</v>
      </c>
      <c r="E108" s="5" t="s">
        <v>496</v>
      </c>
      <c r="F108" s="5" t="s">
        <v>497</v>
      </c>
      <c r="G108" s="5" t="s">
        <v>27</v>
      </c>
      <c r="H108" s="5" t="s">
        <v>57</v>
      </c>
      <c r="I108" s="6">
        <v>43691</v>
      </c>
      <c r="J108" s="5" t="s">
        <v>498</v>
      </c>
      <c r="K108" s="5" t="s">
        <v>499</v>
      </c>
      <c r="L108" s="6">
        <v>43636</v>
      </c>
      <c r="M108" s="5" t="s">
        <v>31</v>
      </c>
      <c r="N108" s="6" t="s">
        <v>31</v>
      </c>
      <c r="O108" s="5" t="s">
        <v>315</v>
      </c>
      <c r="P108" s="5" t="s">
        <v>197</v>
      </c>
      <c r="Q108" s="5">
        <v>302289.08911399997</v>
      </c>
      <c r="R108" s="5">
        <v>225028.67295099999</v>
      </c>
      <c r="S108" s="6" t="s">
        <v>31</v>
      </c>
      <c r="T108" s="5" t="s">
        <v>43</v>
      </c>
      <c r="U108" s="5" t="s">
        <v>44</v>
      </c>
      <c r="V108" s="5">
        <v>702217.8125</v>
      </c>
      <c r="W108" s="5">
        <v>725057.6875</v>
      </c>
      <c r="X108" s="5"/>
    </row>
    <row r="109" spans="1:24" ht="84.95" customHeight="1" x14ac:dyDescent="0.25">
      <c r="A109" s="5" t="s">
        <v>230</v>
      </c>
      <c r="B109" s="5" t="b">
        <f t="shared" ref="B109:B141" si="3">IF(A109&lt;&gt;E109,TRUE,FALSE)</f>
        <v>1</v>
      </c>
      <c r="C109" s="5"/>
      <c r="D109" s="5" t="str">
        <f>VLOOKUP(A109,[1]zoneLookup!$A$1:$B$140,2,FALSE)</f>
        <v>HA</v>
      </c>
      <c r="E109" s="5" t="s">
        <v>500</v>
      </c>
      <c r="F109" s="5" t="s">
        <v>501</v>
      </c>
      <c r="G109" s="5" t="s">
        <v>232</v>
      </c>
      <c r="H109" s="5" t="s">
        <v>48</v>
      </c>
      <c r="I109" s="6">
        <v>43704</v>
      </c>
      <c r="J109" s="5" t="s">
        <v>502</v>
      </c>
      <c r="K109" s="5" t="s">
        <v>477</v>
      </c>
      <c r="L109" s="6">
        <v>43649</v>
      </c>
      <c r="M109" s="6">
        <v>43892</v>
      </c>
      <c r="N109" s="5" t="s">
        <v>31</v>
      </c>
      <c r="O109" s="5" t="s">
        <v>503</v>
      </c>
      <c r="P109" s="5" t="s">
        <v>197</v>
      </c>
      <c r="Q109" s="5">
        <v>302706.48655899998</v>
      </c>
      <c r="R109" s="5">
        <v>222033.78057199999</v>
      </c>
      <c r="S109" s="5" t="s">
        <v>31</v>
      </c>
      <c r="T109" s="5" t="s">
        <v>43</v>
      </c>
      <c r="U109" s="5" t="s">
        <v>44</v>
      </c>
      <c r="V109" s="5">
        <v>702635.10416700004</v>
      </c>
      <c r="W109" s="5">
        <v>722063.4375</v>
      </c>
      <c r="X109" s="5"/>
    </row>
    <row r="110" spans="1:24" ht="84.95" customHeight="1" x14ac:dyDescent="0.25">
      <c r="A110" s="5" t="s">
        <v>504</v>
      </c>
      <c r="B110" s="5" t="b">
        <f t="shared" si="3"/>
        <v>0</v>
      </c>
      <c r="C110" s="5"/>
      <c r="D110" s="5" t="str">
        <f>VLOOKUP(A110,[1]zoneLookup!$A$1:$B$140,2,FALSE)</f>
        <v>HA</v>
      </c>
      <c r="E110" s="5" t="s">
        <v>504</v>
      </c>
      <c r="F110" s="5" t="s">
        <v>505</v>
      </c>
      <c r="G110" s="5" t="s">
        <v>27</v>
      </c>
      <c r="H110" s="5" t="s">
        <v>38</v>
      </c>
      <c r="I110" s="6">
        <v>43728</v>
      </c>
      <c r="J110" s="5" t="s">
        <v>506</v>
      </c>
      <c r="K110" s="5" t="s">
        <v>507</v>
      </c>
      <c r="L110" s="6">
        <v>43672</v>
      </c>
      <c r="M110" s="5" t="s">
        <v>31</v>
      </c>
      <c r="N110" s="5" t="s">
        <v>31</v>
      </c>
      <c r="O110" s="5" t="s">
        <v>508</v>
      </c>
      <c r="P110" s="5" t="s">
        <v>197</v>
      </c>
      <c r="Q110" s="5">
        <v>301614.05064500001</v>
      </c>
      <c r="R110" s="5">
        <v>224552.33650999999</v>
      </c>
      <c r="S110" s="5" t="s">
        <v>31</v>
      </c>
      <c r="T110" s="5" t="s">
        <v>61</v>
      </c>
      <c r="U110" s="5" t="s">
        <v>44</v>
      </c>
      <c r="V110" s="5">
        <v>701542.91666700004</v>
      </c>
      <c r="W110" s="5">
        <v>724581.45833299996</v>
      </c>
      <c r="X110" s="5"/>
    </row>
    <row r="111" spans="1:24" ht="84.95" customHeight="1" x14ac:dyDescent="0.25">
      <c r="A111" s="5" t="s">
        <v>45</v>
      </c>
      <c r="B111" s="5" t="b">
        <f t="shared" si="3"/>
        <v>1</v>
      </c>
      <c r="C111" s="5"/>
      <c r="D111" s="5" t="str">
        <f>VLOOKUP(A111,[1]zoneLookup!$A$1:$B$140,2,FALSE)</f>
        <v>HA</v>
      </c>
      <c r="E111" s="5" t="s">
        <v>509</v>
      </c>
      <c r="F111" s="5" t="s">
        <v>510</v>
      </c>
      <c r="G111" s="5" t="s">
        <v>232</v>
      </c>
      <c r="H111" s="5" t="s">
        <v>48</v>
      </c>
      <c r="I111" s="6">
        <v>43787</v>
      </c>
      <c r="J111" s="5" t="s">
        <v>511</v>
      </c>
      <c r="K111" s="5" t="s">
        <v>512</v>
      </c>
      <c r="L111" s="6">
        <v>43731</v>
      </c>
      <c r="M111" s="6">
        <v>43949</v>
      </c>
      <c r="N111" s="6" t="s">
        <v>31</v>
      </c>
      <c r="O111" s="5" t="s">
        <v>51</v>
      </c>
      <c r="P111" s="5" t="s">
        <v>197</v>
      </c>
      <c r="Q111" s="5">
        <v>307567.788749</v>
      </c>
      <c r="R111" s="5">
        <v>224686.843964</v>
      </c>
      <c r="S111" s="6" t="s">
        <v>31</v>
      </c>
      <c r="T111" s="5" t="s">
        <v>52</v>
      </c>
      <c r="U111" s="5" t="s">
        <v>53</v>
      </c>
      <c r="V111" s="5">
        <v>707495.375</v>
      </c>
      <c r="W111" s="5">
        <v>724715.89583299996</v>
      </c>
      <c r="X111" s="5"/>
    </row>
    <row r="112" spans="1:24" ht="84.95" customHeight="1" x14ac:dyDescent="0.25">
      <c r="A112" s="2" t="s">
        <v>513</v>
      </c>
      <c r="B112" s="2" t="b">
        <f t="shared" si="3"/>
        <v>0</v>
      </c>
      <c r="C112" s="2"/>
      <c r="D112" s="2" t="str">
        <f>VLOOKUP(A112,[1]zoneLookup!$A$1:$B$140,2,FALSE)</f>
        <v>RU</v>
      </c>
      <c r="E112" s="2" t="s">
        <v>513</v>
      </c>
      <c r="F112" s="2" t="s">
        <v>514</v>
      </c>
      <c r="G112" s="2" t="s">
        <v>27</v>
      </c>
      <c r="H112" s="2" t="s">
        <v>57</v>
      </c>
      <c r="I112" s="4">
        <v>43796</v>
      </c>
      <c r="J112" s="2" t="s">
        <v>515</v>
      </c>
      <c r="K112" s="2" t="s">
        <v>516</v>
      </c>
      <c r="L112" s="4">
        <v>43741</v>
      </c>
      <c r="M112" s="2" t="s">
        <v>31</v>
      </c>
      <c r="N112" s="4" t="s">
        <v>31</v>
      </c>
      <c r="O112" s="2" t="s">
        <v>517</v>
      </c>
      <c r="P112" s="2" t="s">
        <v>197</v>
      </c>
      <c r="Q112" s="2">
        <v>299582.13232099998</v>
      </c>
      <c r="R112" s="2">
        <v>228851.227908</v>
      </c>
      <c r="S112" s="4" t="s">
        <v>31</v>
      </c>
      <c r="T112" s="2" t="s">
        <v>68</v>
      </c>
      <c r="U112" s="2" t="s">
        <v>44</v>
      </c>
      <c r="V112" s="2">
        <v>699511.45833299996</v>
      </c>
      <c r="W112" s="2">
        <v>728879.4375</v>
      </c>
      <c r="X112" s="2"/>
    </row>
    <row r="113" spans="1:24" ht="84.95" customHeight="1" x14ac:dyDescent="0.25">
      <c r="A113" s="2" t="s">
        <v>518</v>
      </c>
      <c r="B113" s="2" t="b">
        <f t="shared" si="3"/>
        <v>0</v>
      </c>
      <c r="C113" s="2"/>
      <c r="D113" s="2" t="str">
        <f>VLOOKUP(A113,[1]zoneLookup!$A$1:$B$140,2,FALSE)</f>
        <v>RU</v>
      </c>
      <c r="E113" s="2" t="s">
        <v>518</v>
      </c>
      <c r="F113" s="2" t="s">
        <v>519</v>
      </c>
      <c r="G113" s="2" t="s">
        <v>27</v>
      </c>
      <c r="H113" s="2" t="s">
        <v>57</v>
      </c>
      <c r="I113" s="4">
        <v>43817</v>
      </c>
      <c r="J113" s="2" t="s">
        <v>520</v>
      </c>
      <c r="K113" s="2" t="s">
        <v>521</v>
      </c>
      <c r="L113" s="4">
        <v>43768</v>
      </c>
      <c r="M113" s="2" t="s">
        <v>31</v>
      </c>
      <c r="N113" s="4" t="s">
        <v>31</v>
      </c>
      <c r="O113" s="2" t="s">
        <v>522</v>
      </c>
      <c r="P113" s="2" t="s">
        <v>197</v>
      </c>
      <c r="Q113" s="2">
        <v>313563.94054099999</v>
      </c>
      <c r="R113" s="2">
        <v>223188.97916399999</v>
      </c>
      <c r="S113" s="4" t="s">
        <v>31</v>
      </c>
      <c r="T113" s="2" t="s">
        <v>116</v>
      </c>
      <c r="U113" s="2" t="s">
        <v>35</v>
      </c>
      <c r="V113" s="2">
        <v>713490.22916700004</v>
      </c>
      <c r="W113" s="2">
        <v>723218.3125</v>
      </c>
      <c r="X113" s="2"/>
    </row>
    <row r="114" spans="1:24" ht="84.95" customHeight="1" x14ac:dyDescent="0.25">
      <c r="A114" s="2" t="s">
        <v>523</v>
      </c>
      <c r="B114" s="2" t="b">
        <f t="shared" si="3"/>
        <v>0</v>
      </c>
      <c r="C114" s="2"/>
      <c r="D114" s="2" t="str">
        <f>VLOOKUP(A114,[1]zoneLookup!$A$1:$B$140,2,FALSE)</f>
        <v>RU</v>
      </c>
      <c r="E114" s="2" t="s">
        <v>523</v>
      </c>
      <c r="F114" s="2" t="s">
        <v>524</v>
      </c>
      <c r="G114" s="2" t="s">
        <v>27</v>
      </c>
      <c r="H114" s="2" t="s">
        <v>38</v>
      </c>
      <c r="I114" s="4">
        <v>43881</v>
      </c>
      <c r="J114" s="2" t="s">
        <v>525</v>
      </c>
      <c r="K114" s="2" t="s">
        <v>526</v>
      </c>
      <c r="L114" s="4">
        <v>43817</v>
      </c>
      <c r="M114" s="4" t="s">
        <v>31</v>
      </c>
      <c r="N114" s="2" t="s">
        <v>31</v>
      </c>
      <c r="O114" s="2" t="s">
        <v>527</v>
      </c>
      <c r="P114" s="2" t="s">
        <v>197</v>
      </c>
      <c r="Q114" s="2">
        <v>313588.16269700002</v>
      </c>
      <c r="R114" s="2">
        <v>225477.055639</v>
      </c>
      <c r="S114" s="2" t="s">
        <v>31</v>
      </c>
      <c r="T114" s="2" t="s">
        <v>34</v>
      </c>
      <c r="U114" s="2" t="s">
        <v>35</v>
      </c>
      <c r="V114" s="2">
        <v>713514.45833299996</v>
      </c>
      <c r="W114" s="2">
        <v>725505.89583299996</v>
      </c>
      <c r="X114" s="2"/>
    </row>
    <row r="115" spans="1:24" ht="84.95" customHeight="1" x14ac:dyDescent="0.25">
      <c r="A115" s="2" t="s">
        <v>528</v>
      </c>
      <c r="B115" s="2" t="b">
        <f t="shared" si="3"/>
        <v>0</v>
      </c>
      <c r="C115" s="2"/>
      <c r="D115" s="2" t="str">
        <f>VLOOKUP(A115,[1]zoneLookup!$A$1:$B$140,2,FALSE)</f>
        <v>RU</v>
      </c>
      <c r="E115" s="2" t="s">
        <v>528</v>
      </c>
      <c r="F115" s="3" t="s">
        <v>529</v>
      </c>
      <c r="G115" s="2" t="s">
        <v>232</v>
      </c>
      <c r="H115" s="2" t="s">
        <v>57</v>
      </c>
      <c r="I115" s="4">
        <v>43930</v>
      </c>
      <c r="J115" s="2" t="s">
        <v>530</v>
      </c>
      <c r="K115" s="2" t="s">
        <v>531</v>
      </c>
      <c r="L115" s="4">
        <v>43893</v>
      </c>
      <c r="M115" s="4">
        <v>44133</v>
      </c>
      <c r="N115" s="2" t="s">
        <v>31</v>
      </c>
      <c r="O115" s="2" t="s">
        <v>532</v>
      </c>
      <c r="P115" s="2" t="s">
        <v>197</v>
      </c>
      <c r="Q115" s="2">
        <v>301165.55547000002</v>
      </c>
      <c r="R115" s="2">
        <v>225091.57460299999</v>
      </c>
      <c r="S115" s="2" t="s">
        <v>31</v>
      </c>
      <c r="T115" s="2" t="s">
        <v>61</v>
      </c>
      <c r="U115" s="2" t="s">
        <v>44</v>
      </c>
      <c r="V115" s="2">
        <v>701094.52083299996</v>
      </c>
      <c r="W115" s="2">
        <v>725120.58333299996</v>
      </c>
      <c r="X115" s="2"/>
    </row>
    <row r="116" spans="1:24" ht="84.95" customHeight="1" x14ac:dyDescent="0.25">
      <c r="A116" s="2" t="s">
        <v>533</v>
      </c>
      <c r="B116" s="2" t="b">
        <f t="shared" si="3"/>
        <v>0</v>
      </c>
      <c r="C116" s="2"/>
      <c r="D116" s="2" t="str">
        <f>VLOOKUP(A116,[1]zoneLookup!$A$1:$B$140,2,FALSE)</f>
        <v>HA</v>
      </c>
      <c r="E116" s="2" t="s">
        <v>533</v>
      </c>
      <c r="F116" s="3" t="s">
        <v>534</v>
      </c>
      <c r="G116" s="2" t="s">
        <v>232</v>
      </c>
      <c r="H116" s="2" t="s">
        <v>57</v>
      </c>
      <c r="I116" s="4">
        <v>44004</v>
      </c>
      <c r="J116" s="2" t="s">
        <v>535</v>
      </c>
      <c r="K116" s="2" t="s">
        <v>536</v>
      </c>
      <c r="L116" s="4">
        <v>43893</v>
      </c>
      <c r="M116" s="4">
        <v>44158</v>
      </c>
      <c r="N116" s="2" t="s">
        <v>31</v>
      </c>
      <c r="O116" s="2" t="s">
        <v>537</v>
      </c>
      <c r="P116" s="2" t="s">
        <v>197</v>
      </c>
      <c r="Q116" s="2">
        <v>310786.354895</v>
      </c>
      <c r="R116" s="2">
        <v>220990.152986</v>
      </c>
      <c r="S116" s="2" t="s">
        <v>31</v>
      </c>
      <c r="T116" s="2" t="s">
        <v>116</v>
      </c>
      <c r="U116" s="2" t="s">
        <v>35</v>
      </c>
      <c r="V116" s="2">
        <v>710713.22916700004</v>
      </c>
      <c r="W116" s="2">
        <v>721019.97916700004</v>
      </c>
      <c r="X116" s="2"/>
    </row>
    <row r="117" spans="1:24" ht="84.95" customHeight="1" x14ac:dyDescent="0.25">
      <c r="A117" s="2" t="s">
        <v>538</v>
      </c>
      <c r="B117" s="2" t="b">
        <f t="shared" si="3"/>
        <v>0</v>
      </c>
      <c r="C117" s="2"/>
      <c r="D117" s="2" t="str">
        <f>VLOOKUP(A117,[1]zoneLookup!$A$1:$B$140,2,FALSE)</f>
        <v>HA</v>
      </c>
      <c r="E117" s="2" t="s">
        <v>538</v>
      </c>
      <c r="F117" s="2" t="s">
        <v>539</v>
      </c>
      <c r="G117" s="2" t="s">
        <v>27</v>
      </c>
      <c r="H117" s="2" t="s">
        <v>57</v>
      </c>
      <c r="I117" s="4">
        <v>44022</v>
      </c>
      <c r="J117" s="2" t="s">
        <v>540</v>
      </c>
      <c r="K117" s="2" t="s">
        <v>541</v>
      </c>
      <c r="L117" s="4">
        <v>43948</v>
      </c>
      <c r="M117" s="2" t="s">
        <v>31</v>
      </c>
      <c r="N117" s="2" t="s">
        <v>31</v>
      </c>
      <c r="O117" s="2" t="s">
        <v>542</v>
      </c>
      <c r="P117" s="2" t="s">
        <v>197</v>
      </c>
      <c r="Q117" s="2">
        <v>301444.39518499997</v>
      </c>
      <c r="R117" s="2">
        <v>223424.55069199999</v>
      </c>
      <c r="S117" s="2" t="s">
        <v>31</v>
      </c>
      <c r="T117" s="2" t="s">
        <v>61</v>
      </c>
      <c r="U117" s="2" t="s">
        <v>44</v>
      </c>
      <c r="V117" s="2">
        <v>701373.29166700004</v>
      </c>
      <c r="W117" s="2">
        <v>723453.91666700004</v>
      </c>
      <c r="X117" s="2"/>
    </row>
    <row r="118" spans="1:24" ht="84.95" customHeight="1" x14ac:dyDescent="0.25">
      <c r="A118" s="2" t="s">
        <v>543</v>
      </c>
      <c r="B118" s="2" t="b">
        <f t="shared" si="3"/>
        <v>0</v>
      </c>
      <c r="C118" s="2"/>
      <c r="D118" s="2" t="str">
        <f>VLOOKUP(A118,[1]zoneLookup!$A$1:$B$140,2,FALSE)</f>
        <v>RU</v>
      </c>
      <c r="E118" s="2" t="s">
        <v>543</v>
      </c>
      <c r="F118" s="3" t="s">
        <v>544</v>
      </c>
      <c r="G118" s="2" t="s">
        <v>27</v>
      </c>
      <c r="H118" s="2" t="s">
        <v>57</v>
      </c>
      <c r="I118" s="4">
        <v>44039</v>
      </c>
      <c r="J118" s="2" t="s">
        <v>545</v>
      </c>
      <c r="K118" s="2" t="s">
        <v>546</v>
      </c>
      <c r="L118" s="4">
        <v>43985</v>
      </c>
      <c r="M118" s="2" t="s">
        <v>31</v>
      </c>
      <c r="N118" s="4" t="s">
        <v>31</v>
      </c>
      <c r="O118" s="2" t="s">
        <v>547</v>
      </c>
      <c r="P118" s="2" t="s">
        <v>197</v>
      </c>
      <c r="Q118" s="2">
        <v>300282.558418</v>
      </c>
      <c r="R118" s="2">
        <v>224089.79018800001</v>
      </c>
      <c r="S118" s="4" t="s">
        <v>31</v>
      </c>
      <c r="T118" s="2" t="s">
        <v>61</v>
      </c>
      <c r="U118" s="2" t="s">
        <v>44</v>
      </c>
      <c r="V118" s="2">
        <v>700211.70833299996</v>
      </c>
      <c r="W118" s="2">
        <v>724119.02083299996</v>
      </c>
      <c r="X118" s="2"/>
    </row>
    <row r="119" spans="1:24" ht="84.95" customHeight="1" x14ac:dyDescent="0.25">
      <c r="A119" s="2" t="s">
        <v>548</v>
      </c>
      <c r="B119" s="2" t="b">
        <f t="shared" si="3"/>
        <v>0</v>
      </c>
      <c r="C119" s="2"/>
      <c r="D119" s="2" t="str">
        <f>VLOOKUP(A119,[1]zoneLookup!$A$1:$B$140,2,FALSE)</f>
        <v>RU</v>
      </c>
      <c r="E119" s="2" t="s">
        <v>548</v>
      </c>
      <c r="F119" s="2" t="s">
        <v>549</v>
      </c>
      <c r="G119" s="2" t="s">
        <v>27</v>
      </c>
      <c r="H119" s="2" t="s">
        <v>57</v>
      </c>
      <c r="I119" s="4">
        <v>44043</v>
      </c>
      <c r="J119" s="2" t="s">
        <v>550</v>
      </c>
      <c r="K119" s="2" t="s">
        <v>66</v>
      </c>
      <c r="L119" s="4">
        <v>43990</v>
      </c>
      <c r="M119" s="2" t="s">
        <v>31</v>
      </c>
      <c r="N119" s="2" t="s">
        <v>31</v>
      </c>
      <c r="O119" s="2" t="s">
        <v>551</v>
      </c>
      <c r="P119" s="2" t="s">
        <v>197</v>
      </c>
      <c r="Q119" s="2">
        <v>299107.01637799997</v>
      </c>
      <c r="R119" s="2">
        <v>227527.877011</v>
      </c>
      <c r="S119" s="2" t="s">
        <v>31</v>
      </c>
      <c r="T119" s="2" t="s">
        <v>68</v>
      </c>
      <c r="U119" s="2" t="s">
        <v>44</v>
      </c>
      <c r="V119" s="2">
        <v>699036.4375</v>
      </c>
      <c r="W119" s="2">
        <v>727556.375</v>
      </c>
      <c r="X119" s="2"/>
    </row>
    <row r="120" spans="1:24" ht="84.95" customHeight="1" x14ac:dyDescent="0.25">
      <c r="A120" s="5" t="s">
        <v>230</v>
      </c>
      <c r="B120" s="5" t="b">
        <f t="shared" si="3"/>
        <v>1</v>
      </c>
      <c r="C120" s="5"/>
      <c r="D120" s="5" t="str">
        <f>VLOOKUP(A120,[1]zoneLookup!$A$1:$B$140,2,FALSE)</f>
        <v>HA</v>
      </c>
      <c r="E120" s="5" t="s">
        <v>552</v>
      </c>
      <c r="F120" s="5" t="s">
        <v>553</v>
      </c>
      <c r="G120" s="5" t="s">
        <v>27</v>
      </c>
      <c r="H120" s="5" t="s">
        <v>48</v>
      </c>
      <c r="I120" s="6">
        <v>44069</v>
      </c>
      <c r="J120" s="5" t="s">
        <v>554</v>
      </c>
      <c r="K120" s="5" t="s">
        <v>477</v>
      </c>
      <c r="L120" s="6">
        <v>44014</v>
      </c>
      <c r="M120" s="5" t="s">
        <v>31</v>
      </c>
      <c r="N120" s="6" t="s">
        <v>31</v>
      </c>
      <c r="O120" s="5" t="s">
        <v>555</v>
      </c>
      <c r="P120" s="5" t="s">
        <v>197</v>
      </c>
      <c r="Q120" s="5">
        <v>302706.48655899998</v>
      </c>
      <c r="R120" s="5">
        <v>222033.78057199999</v>
      </c>
      <c r="S120" s="6" t="s">
        <v>31</v>
      </c>
      <c r="T120" s="5" t="s">
        <v>43</v>
      </c>
      <c r="U120" s="5" t="s">
        <v>44</v>
      </c>
      <c r="V120" s="5">
        <v>702635.10416700004</v>
      </c>
      <c r="W120" s="5">
        <v>722063.4375</v>
      </c>
      <c r="X120" s="5"/>
    </row>
    <row r="121" spans="1:24" ht="84.95" customHeight="1" x14ac:dyDescent="0.25">
      <c r="A121" s="5" t="s">
        <v>154</v>
      </c>
      <c r="B121" s="5" t="b">
        <f t="shared" si="3"/>
        <v>1</v>
      </c>
      <c r="C121" s="5" t="str">
        <f>_xlfn.IFNA(VLOOKUP(A121,[1]PermittedLookup!$A$2:$B$21,2,FALSE),"")</f>
        <v>SD21A/0009</v>
      </c>
      <c r="D121" s="5" t="str">
        <f>VLOOKUP(A121,[1]zoneLookup!$A$1:$B$140,2,FALSE)</f>
        <v>RU</v>
      </c>
      <c r="E121" s="5" t="s">
        <v>556</v>
      </c>
      <c r="F121" s="5" t="s">
        <v>557</v>
      </c>
      <c r="G121" s="5" t="s">
        <v>27</v>
      </c>
      <c r="H121" s="5" t="s">
        <v>57</v>
      </c>
      <c r="I121" s="6">
        <v>44081</v>
      </c>
      <c r="J121" s="5" t="s">
        <v>558</v>
      </c>
      <c r="K121" s="5" t="s">
        <v>559</v>
      </c>
      <c r="L121" s="6">
        <v>44025</v>
      </c>
      <c r="M121" s="5" t="s">
        <v>31</v>
      </c>
      <c r="N121" s="6" t="s">
        <v>31</v>
      </c>
      <c r="O121" s="5" t="s">
        <v>159</v>
      </c>
      <c r="P121" s="5" t="s">
        <v>197</v>
      </c>
      <c r="Q121" s="5">
        <v>298185.92106600001</v>
      </c>
      <c r="R121" s="5">
        <v>223888.836626</v>
      </c>
      <c r="S121" s="6" t="s">
        <v>31</v>
      </c>
      <c r="T121" s="5" t="s">
        <v>61</v>
      </c>
      <c r="U121" s="5" t="s">
        <v>44</v>
      </c>
      <c r="V121" s="5">
        <v>698115.52083299996</v>
      </c>
      <c r="W121" s="5">
        <v>723918.125</v>
      </c>
      <c r="X121" s="5"/>
    </row>
    <row r="122" spans="1:24" ht="84.95" customHeight="1" x14ac:dyDescent="0.25">
      <c r="A122" s="5" t="s">
        <v>97</v>
      </c>
      <c r="B122" s="5" t="b">
        <f t="shared" si="3"/>
        <v>1</v>
      </c>
      <c r="C122" s="5" t="str">
        <f>_xlfn.IFNA(VLOOKUP(A122,[1]PermittedLookup!$A$2:$B$21,2,FALSE),"")</f>
        <v>SD18A/0035</v>
      </c>
      <c r="D122" s="5" t="str">
        <f>VLOOKUP(A122,[1]zoneLookup!$A$1:$B$140,2,FALSE)</f>
        <v>RU</v>
      </c>
      <c r="E122" s="5" t="s">
        <v>560</v>
      </c>
      <c r="F122" s="5" t="s">
        <v>561</v>
      </c>
      <c r="G122" s="5" t="s">
        <v>27</v>
      </c>
      <c r="H122" s="5" t="s">
        <v>57</v>
      </c>
      <c r="I122" s="6">
        <v>44088</v>
      </c>
      <c r="J122" s="5" t="s">
        <v>562</v>
      </c>
      <c r="K122" s="5" t="s">
        <v>152</v>
      </c>
      <c r="L122" s="6">
        <v>44032</v>
      </c>
      <c r="M122" s="5" t="s">
        <v>31</v>
      </c>
      <c r="N122" s="5" t="s">
        <v>31</v>
      </c>
      <c r="O122" s="5" t="s">
        <v>102</v>
      </c>
      <c r="P122" s="5" t="s">
        <v>197</v>
      </c>
      <c r="Q122" s="5">
        <v>301576.524087</v>
      </c>
      <c r="R122" s="5">
        <v>228010.93559000001</v>
      </c>
      <c r="S122" s="5" t="s">
        <v>31</v>
      </c>
      <c r="T122" s="5" t="s">
        <v>68</v>
      </c>
      <c r="U122" s="5" t="s">
        <v>44</v>
      </c>
      <c r="V122" s="5">
        <v>701505.41666700004</v>
      </c>
      <c r="W122" s="5">
        <v>728039.3125</v>
      </c>
      <c r="X122" s="5"/>
    </row>
    <row r="123" spans="1:24" ht="84.95" customHeight="1" x14ac:dyDescent="0.25">
      <c r="A123" s="2" t="s">
        <v>563</v>
      </c>
      <c r="B123" s="2" t="b">
        <f t="shared" si="3"/>
        <v>0</v>
      </c>
      <c r="C123" s="2"/>
      <c r="D123" s="2" t="str">
        <f>VLOOKUP(A123,[1]zoneLookup!$A$1:$B$140,2,FALSE)</f>
        <v>RU</v>
      </c>
      <c r="E123" s="2" t="s">
        <v>563</v>
      </c>
      <c r="F123" s="2" t="s">
        <v>564</v>
      </c>
      <c r="G123" s="2" t="s">
        <v>232</v>
      </c>
      <c r="H123" s="2" t="s">
        <v>57</v>
      </c>
      <c r="I123" s="4">
        <v>44110</v>
      </c>
      <c r="J123" s="2" t="s">
        <v>565</v>
      </c>
      <c r="K123" s="2" t="s">
        <v>66</v>
      </c>
      <c r="L123" s="4">
        <v>44055</v>
      </c>
      <c r="M123" s="4">
        <v>44355</v>
      </c>
      <c r="N123" s="4" t="s">
        <v>31</v>
      </c>
      <c r="O123" s="2" t="s">
        <v>566</v>
      </c>
      <c r="P123" s="2" t="s">
        <v>197</v>
      </c>
      <c r="Q123" s="2">
        <v>298645.22843199997</v>
      </c>
      <c r="R123" s="2">
        <v>227738.94013999999</v>
      </c>
      <c r="S123" s="4" t="s">
        <v>31</v>
      </c>
      <c r="T123" s="2" t="s">
        <v>68</v>
      </c>
      <c r="U123" s="2" t="s">
        <v>44</v>
      </c>
      <c r="V123" s="2">
        <v>698574.75</v>
      </c>
      <c r="W123" s="2">
        <v>727767.39583299996</v>
      </c>
      <c r="X123" s="2"/>
    </row>
    <row r="124" spans="1:24" ht="84.95" customHeight="1" x14ac:dyDescent="0.25">
      <c r="A124" s="5" t="s">
        <v>405</v>
      </c>
      <c r="B124" s="5" t="b">
        <f t="shared" si="3"/>
        <v>1</v>
      </c>
      <c r="C124" s="5"/>
      <c r="D124" s="5" t="str">
        <f>VLOOKUP(A124,[1]zoneLookup!$A$1:$B$140,2,FALSE)</f>
        <v>RU</v>
      </c>
      <c r="E124" s="5" t="s">
        <v>567</v>
      </c>
      <c r="F124" s="5" t="s">
        <v>568</v>
      </c>
      <c r="G124" s="5" t="s">
        <v>232</v>
      </c>
      <c r="H124" s="5" t="s">
        <v>57</v>
      </c>
      <c r="I124" s="6">
        <v>44154</v>
      </c>
      <c r="J124" s="5" t="s">
        <v>486</v>
      </c>
      <c r="K124" s="5" t="s">
        <v>66</v>
      </c>
      <c r="L124" s="6">
        <v>44099</v>
      </c>
      <c r="M124" s="6">
        <v>44355</v>
      </c>
      <c r="N124" s="5" t="s">
        <v>31</v>
      </c>
      <c r="O124" s="5" t="s">
        <v>569</v>
      </c>
      <c r="P124" s="5" t="s">
        <v>197</v>
      </c>
      <c r="Q124" s="5">
        <v>298884.840547</v>
      </c>
      <c r="R124" s="5">
        <v>228097.91496699999</v>
      </c>
      <c r="S124" s="5" t="s">
        <v>31</v>
      </c>
      <c r="T124" s="5" t="s">
        <v>68</v>
      </c>
      <c r="U124" s="5" t="s">
        <v>44</v>
      </c>
      <c r="V124" s="5">
        <v>698814.3125</v>
      </c>
      <c r="W124" s="5">
        <v>728126.29166700004</v>
      </c>
      <c r="X124" s="5"/>
    </row>
    <row r="125" spans="1:24" ht="84.95" customHeight="1" x14ac:dyDescent="0.25">
      <c r="A125" s="2" t="s">
        <v>36</v>
      </c>
      <c r="B125" s="2" t="b">
        <f>IF(A125&lt;&gt;E125,TRUE,FALSE)</f>
        <v>0</v>
      </c>
      <c r="C125" s="2"/>
      <c r="D125" s="2" t="str">
        <f>VLOOKUP(A125,[1]zoneLookup!$A$1:$B$140,2,FALSE)</f>
        <v>HA</v>
      </c>
      <c r="E125" s="2" t="s">
        <v>36</v>
      </c>
      <c r="F125" s="2" t="s">
        <v>37</v>
      </c>
      <c r="G125" s="2" t="s">
        <v>734</v>
      </c>
      <c r="H125" s="2" t="s">
        <v>38</v>
      </c>
      <c r="I125" s="4">
        <v>44180</v>
      </c>
      <c r="J125" s="2" t="s">
        <v>39</v>
      </c>
      <c r="K125" s="2" t="s">
        <v>40</v>
      </c>
      <c r="L125" s="4">
        <v>44126</v>
      </c>
      <c r="M125" s="4">
        <v>44347</v>
      </c>
      <c r="N125" s="2" t="s">
        <v>31</v>
      </c>
      <c r="O125" s="2" t="s">
        <v>41</v>
      </c>
      <c r="P125" s="2" t="s">
        <v>42</v>
      </c>
      <c r="Q125" s="2">
        <v>304743.03966399998</v>
      </c>
      <c r="R125" s="2">
        <v>223886.33955500001</v>
      </c>
      <c r="S125" s="2" t="s">
        <v>31</v>
      </c>
      <c r="T125" s="2" t="s">
        <v>43</v>
      </c>
      <c r="U125" s="2" t="s">
        <v>44</v>
      </c>
      <c r="V125" s="2">
        <v>704671.22916700004</v>
      </c>
      <c r="W125" s="2">
        <v>723915.58333299996</v>
      </c>
      <c r="X125" s="2"/>
    </row>
    <row r="126" spans="1:24" ht="84.95" customHeight="1" x14ac:dyDescent="0.25">
      <c r="A126" s="2" t="s">
        <v>570</v>
      </c>
      <c r="B126" s="2" t="b">
        <f t="shared" si="3"/>
        <v>0</v>
      </c>
      <c r="C126" s="2"/>
      <c r="D126" s="2" t="str">
        <f>VLOOKUP(A126,[1]zoneLookup!$A$1:$B$140,2,FALSE)</f>
        <v>HA</v>
      </c>
      <c r="E126" s="2" t="s">
        <v>570</v>
      </c>
      <c r="F126" s="3" t="s">
        <v>571</v>
      </c>
      <c r="G126" s="2" t="s">
        <v>27</v>
      </c>
      <c r="H126" s="2" t="s">
        <v>38</v>
      </c>
      <c r="I126" s="4">
        <v>44230</v>
      </c>
      <c r="J126" s="2" t="s">
        <v>572</v>
      </c>
      <c r="K126" s="2" t="s">
        <v>573</v>
      </c>
      <c r="L126" s="4">
        <v>44166</v>
      </c>
      <c r="M126" s="2" t="s">
        <v>31</v>
      </c>
      <c r="N126" s="4" t="s">
        <v>31</v>
      </c>
      <c r="O126" s="2" t="s">
        <v>574</v>
      </c>
      <c r="P126" s="2" t="s">
        <v>197</v>
      </c>
      <c r="Q126" s="2">
        <v>310607.50261199998</v>
      </c>
      <c r="R126" s="2">
        <v>221236.57984799999</v>
      </c>
      <c r="S126" s="4" t="s">
        <v>31</v>
      </c>
      <c r="T126" s="2" t="s">
        <v>116</v>
      </c>
      <c r="U126" s="2" t="s">
        <v>35</v>
      </c>
      <c r="V126" s="2">
        <v>710534.41666700004</v>
      </c>
      <c r="W126" s="2">
        <v>721266.35416700004</v>
      </c>
      <c r="X126" s="2"/>
    </row>
    <row r="127" spans="1:24" ht="84.95" customHeight="1" x14ac:dyDescent="0.25">
      <c r="A127" s="5" t="s">
        <v>297</v>
      </c>
      <c r="B127" s="5" t="b">
        <f t="shared" si="3"/>
        <v>1</v>
      </c>
      <c r="C127" s="5"/>
      <c r="D127" s="5" t="str">
        <f>VLOOKUP(A127,[1]zoneLookup!$A$1:$B$140,2,FALSE)</f>
        <v>RU</v>
      </c>
      <c r="E127" s="5" t="s">
        <v>575</v>
      </c>
      <c r="F127" s="5" t="s">
        <v>576</v>
      </c>
      <c r="G127" s="5" t="s">
        <v>232</v>
      </c>
      <c r="H127" s="5" t="s">
        <v>57</v>
      </c>
      <c r="I127" s="6">
        <v>44252</v>
      </c>
      <c r="J127" s="5" t="s">
        <v>577</v>
      </c>
      <c r="K127" s="5" t="s">
        <v>300</v>
      </c>
      <c r="L127" s="6">
        <v>44188</v>
      </c>
      <c r="M127" s="6">
        <v>44384</v>
      </c>
      <c r="N127" s="6" t="s">
        <v>31</v>
      </c>
      <c r="O127" s="5" t="s">
        <v>301</v>
      </c>
      <c r="P127" s="5" t="s">
        <v>197</v>
      </c>
      <c r="Q127" s="5">
        <v>300285.21968099999</v>
      </c>
      <c r="R127" s="5">
        <v>225207.69772900001</v>
      </c>
      <c r="S127" s="6" t="s">
        <v>31</v>
      </c>
      <c r="T127" s="5" t="s">
        <v>61</v>
      </c>
      <c r="U127" s="5" t="s">
        <v>44</v>
      </c>
      <c r="V127" s="5">
        <v>700214.375</v>
      </c>
      <c r="W127" s="5">
        <v>725236.6875</v>
      </c>
      <c r="X127" s="5"/>
    </row>
    <row r="128" spans="1:24" ht="84.95" customHeight="1" x14ac:dyDescent="0.25">
      <c r="A128" s="2" t="s">
        <v>578</v>
      </c>
      <c r="B128" s="2" t="b">
        <f t="shared" si="3"/>
        <v>0</v>
      </c>
      <c r="C128" s="2"/>
      <c r="D128" s="2" t="str">
        <f>VLOOKUP(A128,[1]zoneLookup!$A$1:$B$140,2,FALSE)</f>
        <v>RU</v>
      </c>
      <c r="E128" s="2" t="s">
        <v>578</v>
      </c>
      <c r="F128" s="2" t="s">
        <v>579</v>
      </c>
      <c r="G128" s="2" t="s">
        <v>27</v>
      </c>
      <c r="H128" s="2" t="s">
        <v>57</v>
      </c>
      <c r="I128" s="4">
        <v>44252</v>
      </c>
      <c r="J128" s="2" t="s">
        <v>577</v>
      </c>
      <c r="K128" s="2" t="s">
        <v>580</v>
      </c>
      <c r="L128" s="4">
        <v>44188</v>
      </c>
      <c r="M128" s="2" t="s">
        <v>31</v>
      </c>
      <c r="N128" s="2" t="s">
        <v>31</v>
      </c>
      <c r="O128" s="2" t="s">
        <v>301</v>
      </c>
      <c r="P128" s="2" t="s">
        <v>197</v>
      </c>
      <c r="Q128" s="2">
        <v>300517.10525099997</v>
      </c>
      <c r="R128" s="2">
        <v>224765.27066899999</v>
      </c>
      <c r="S128" s="2" t="s">
        <v>31</v>
      </c>
      <c r="T128" s="2" t="s">
        <v>61</v>
      </c>
      <c r="U128" s="2" t="s">
        <v>44</v>
      </c>
      <c r="V128" s="2">
        <v>700446.20833299996</v>
      </c>
      <c r="W128" s="2">
        <v>724794.35416700004</v>
      </c>
      <c r="X128" s="2"/>
    </row>
    <row r="129" spans="1:24" ht="84.95" customHeight="1" x14ac:dyDescent="0.25">
      <c r="A129" s="2" t="s">
        <v>581</v>
      </c>
      <c r="B129" s="2" t="b">
        <f t="shared" si="3"/>
        <v>0</v>
      </c>
      <c r="C129" s="2"/>
      <c r="D129" s="2" t="str">
        <f>VLOOKUP(A129,[1]zoneLookup!$A$1:$B$140,2,FALSE)</f>
        <v>RU</v>
      </c>
      <c r="E129" s="2" t="s">
        <v>581</v>
      </c>
      <c r="F129" s="2" t="s">
        <v>582</v>
      </c>
      <c r="G129" s="2" t="s">
        <v>232</v>
      </c>
      <c r="H129" s="2" t="s">
        <v>57</v>
      </c>
      <c r="I129" s="4">
        <v>44277</v>
      </c>
      <c r="J129" s="2" t="s">
        <v>583</v>
      </c>
      <c r="K129" s="2" t="s">
        <v>584</v>
      </c>
      <c r="L129" s="4">
        <v>44222</v>
      </c>
      <c r="M129" s="4">
        <v>44426</v>
      </c>
      <c r="N129" s="4" t="s">
        <v>31</v>
      </c>
      <c r="O129" s="2" t="s">
        <v>585</v>
      </c>
      <c r="P129" s="2" t="s">
        <v>197</v>
      </c>
      <c r="Q129" s="2">
        <v>299308.19675</v>
      </c>
      <c r="R129" s="2">
        <v>229160.75104500001</v>
      </c>
      <c r="S129" s="4" t="s">
        <v>31</v>
      </c>
      <c r="T129" s="2" t="s">
        <v>68</v>
      </c>
      <c r="U129" s="2" t="s">
        <v>44</v>
      </c>
      <c r="V129" s="2">
        <v>699237.58333299996</v>
      </c>
      <c r="W129" s="2">
        <v>729188.89583299996</v>
      </c>
      <c r="X129" s="2"/>
    </row>
    <row r="130" spans="1:24" ht="84.95" customHeight="1" x14ac:dyDescent="0.25">
      <c r="A130" s="5" t="s">
        <v>54</v>
      </c>
      <c r="B130" s="5" t="b">
        <f t="shared" si="3"/>
        <v>0</v>
      </c>
      <c r="C130" s="5"/>
      <c r="D130" s="5" t="str">
        <f>VLOOKUP(A130,[1]zoneLookup!$A$1:$B$140,2,FALSE)</f>
        <v>RU</v>
      </c>
      <c r="E130" s="5" t="s">
        <v>54</v>
      </c>
      <c r="F130" s="5" t="s">
        <v>586</v>
      </c>
      <c r="G130" s="5" t="s">
        <v>27</v>
      </c>
      <c r="H130" s="5" t="s">
        <v>57</v>
      </c>
      <c r="I130" s="6">
        <v>44322</v>
      </c>
      <c r="J130" s="5" t="s">
        <v>587</v>
      </c>
      <c r="K130" s="5" t="s">
        <v>588</v>
      </c>
      <c r="L130" s="6">
        <v>44267</v>
      </c>
      <c r="M130" s="5" t="s">
        <v>31</v>
      </c>
      <c r="N130" s="6" t="s">
        <v>31</v>
      </c>
      <c r="O130" s="5" t="s">
        <v>60</v>
      </c>
      <c r="P130" s="5" t="s">
        <v>197</v>
      </c>
      <c r="Q130" s="5">
        <v>300065.54627300001</v>
      </c>
      <c r="R130" s="5">
        <v>225425.09722299999</v>
      </c>
      <c r="S130" s="6" t="s">
        <v>31</v>
      </c>
      <c r="T130" s="5" t="s">
        <v>61</v>
      </c>
      <c r="U130" s="5" t="s">
        <v>44</v>
      </c>
      <c r="V130" s="5">
        <v>699994.75</v>
      </c>
      <c r="W130" s="5">
        <v>725454.04166700004</v>
      </c>
      <c r="X130" s="5"/>
    </row>
    <row r="131" spans="1:24" ht="84.95" customHeight="1" x14ac:dyDescent="0.25">
      <c r="A131" s="5" t="s">
        <v>589</v>
      </c>
      <c r="B131" s="5" t="b">
        <f t="shared" si="3"/>
        <v>1</v>
      </c>
      <c r="C131" s="5"/>
      <c r="D131" s="5" t="str">
        <f>VLOOKUP(A131,[1]zoneLookup!$A$1:$B$140,2,FALSE)</f>
        <v>HA</v>
      </c>
      <c r="E131" s="5" t="s">
        <v>590</v>
      </c>
      <c r="F131" s="7" t="s">
        <v>591</v>
      </c>
      <c r="G131" s="5" t="s">
        <v>27</v>
      </c>
      <c r="H131" s="5" t="s">
        <v>57</v>
      </c>
      <c r="I131" s="6">
        <v>44326</v>
      </c>
      <c r="J131" s="5" t="s">
        <v>592</v>
      </c>
      <c r="K131" s="5" t="s">
        <v>593</v>
      </c>
      <c r="L131" s="6">
        <v>44270</v>
      </c>
      <c r="M131" s="5" t="s">
        <v>31</v>
      </c>
      <c r="N131" s="6" t="s">
        <v>31</v>
      </c>
      <c r="O131" s="5" t="s">
        <v>594</v>
      </c>
      <c r="P131" s="5" t="s">
        <v>197</v>
      </c>
      <c r="Q131" s="5">
        <v>303196.36362199998</v>
      </c>
      <c r="R131" s="5">
        <v>221870.83217000001</v>
      </c>
      <c r="S131" s="6" t="s">
        <v>31</v>
      </c>
      <c r="T131" s="5" t="s">
        <v>43</v>
      </c>
      <c r="U131" s="5" t="s">
        <v>44</v>
      </c>
      <c r="V131" s="5">
        <v>703124.875</v>
      </c>
      <c r="W131" s="5">
        <v>721900.52083299996</v>
      </c>
      <c r="X131" s="5"/>
    </row>
    <row r="132" spans="1:24" ht="84.95" customHeight="1" x14ac:dyDescent="0.25">
      <c r="A132" s="5" t="s">
        <v>170</v>
      </c>
      <c r="B132" s="5" t="b">
        <f t="shared" si="3"/>
        <v>1</v>
      </c>
      <c r="C132" s="5" t="str">
        <f>_xlfn.IFNA(VLOOKUP(A132,[1]PermittedLookup!$A$2:$B$21,2,FALSE),"")</f>
        <v>SD22A/0402</v>
      </c>
      <c r="D132" s="5" t="str">
        <f>VLOOKUP(A132,[1]zoneLookup!$A$1:$B$140,2,FALSE)</f>
        <v>RU</v>
      </c>
      <c r="E132" s="5" t="s">
        <v>595</v>
      </c>
      <c r="F132" s="5" t="s">
        <v>596</v>
      </c>
      <c r="G132" s="5" t="s">
        <v>27</v>
      </c>
      <c r="H132" s="5" t="s">
        <v>57</v>
      </c>
      <c r="I132" s="6">
        <v>44336</v>
      </c>
      <c r="J132" s="5" t="s">
        <v>597</v>
      </c>
      <c r="K132" s="5" t="s">
        <v>598</v>
      </c>
      <c r="L132" s="6">
        <v>44281</v>
      </c>
      <c r="M132" s="5" t="s">
        <v>31</v>
      </c>
      <c r="N132" s="5" t="s">
        <v>31</v>
      </c>
      <c r="O132" s="5" t="s">
        <v>174</v>
      </c>
      <c r="P132" s="5" t="s">
        <v>197</v>
      </c>
      <c r="Q132" s="5">
        <v>301639.53494600003</v>
      </c>
      <c r="R132" s="5">
        <v>224617.18398999999</v>
      </c>
      <c r="S132" s="5" t="s">
        <v>31</v>
      </c>
      <c r="T132" s="5" t="s">
        <v>61</v>
      </c>
      <c r="U132" s="5" t="s">
        <v>44</v>
      </c>
      <c r="V132" s="5">
        <v>701568.39583299996</v>
      </c>
      <c r="W132" s="5">
        <v>724646.29166700004</v>
      </c>
      <c r="X132" s="5"/>
    </row>
    <row r="133" spans="1:24" ht="84.95" customHeight="1" x14ac:dyDescent="0.25">
      <c r="A133" s="2" t="s">
        <v>599</v>
      </c>
      <c r="B133" s="2" t="b">
        <f t="shared" si="3"/>
        <v>0</v>
      </c>
      <c r="C133" s="2"/>
      <c r="D133" s="2" t="str">
        <f>VLOOKUP(A133,[1]zoneLookup!$A$1:$B$140,2,FALSE)</f>
        <v>HA</v>
      </c>
      <c r="E133" s="2" t="s">
        <v>599</v>
      </c>
      <c r="F133" s="2" t="s">
        <v>600</v>
      </c>
      <c r="G133" s="2" t="s">
        <v>27</v>
      </c>
      <c r="H133" s="2" t="s">
        <v>57</v>
      </c>
      <c r="I133" s="4">
        <v>44347</v>
      </c>
      <c r="J133" s="2" t="s">
        <v>601</v>
      </c>
      <c r="K133" s="2" t="s">
        <v>602</v>
      </c>
      <c r="L133" s="4">
        <v>44292</v>
      </c>
      <c r="M133" s="2" t="s">
        <v>31</v>
      </c>
      <c r="N133" s="2" t="s">
        <v>31</v>
      </c>
      <c r="O133" s="2" t="s">
        <v>603</v>
      </c>
      <c r="P133" s="2" t="s">
        <v>197</v>
      </c>
      <c r="Q133" s="2">
        <v>310549.13840300002</v>
      </c>
      <c r="R133" s="2">
        <v>220766.79073199999</v>
      </c>
      <c r="S133" s="2" t="s">
        <v>31</v>
      </c>
      <c r="T133" s="2" t="s">
        <v>116</v>
      </c>
      <c r="U133" s="2" t="s">
        <v>35</v>
      </c>
      <c r="V133" s="2">
        <v>710476.0625</v>
      </c>
      <c r="W133" s="2">
        <v>720796.66666700004</v>
      </c>
      <c r="X133" s="2"/>
    </row>
    <row r="134" spans="1:24" ht="84.95" customHeight="1" x14ac:dyDescent="0.25">
      <c r="A134" s="2" t="s">
        <v>604</v>
      </c>
      <c r="B134" s="2" t="b">
        <f t="shared" si="3"/>
        <v>0</v>
      </c>
      <c r="C134" s="2"/>
      <c r="D134" s="2" t="str">
        <f>VLOOKUP(A134,[1]zoneLookup!$A$1:$B$140,2,FALSE)</f>
        <v>HA</v>
      </c>
      <c r="E134" s="2" t="s">
        <v>604</v>
      </c>
      <c r="F134" s="2" t="s">
        <v>605</v>
      </c>
      <c r="G134" s="2" t="s">
        <v>27</v>
      </c>
      <c r="H134" s="2" t="s">
        <v>57</v>
      </c>
      <c r="I134" s="4">
        <v>44398</v>
      </c>
      <c r="J134" s="2" t="s">
        <v>606</v>
      </c>
      <c r="K134" s="2" t="s">
        <v>607</v>
      </c>
      <c r="L134" s="4">
        <v>44343</v>
      </c>
      <c r="M134" s="2" t="s">
        <v>31</v>
      </c>
      <c r="N134" s="4" t="s">
        <v>31</v>
      </c>
      <c r="O134" s="2" t="s">
        <v>608</v>
      </c>
      <c r="P134" s="2" t="s">
        <v>197</v>
      </c>
      <c r="Q134" s="2">
        <v>309309.682539</v>
      </c>
      <c r="R134" s="2">
        <v>225001.56959200001</v>
      </c>
      <c r="S134" s="4" t="s">
        <v>31</v>
      </c>
      <c r="T134" s="2" t="s">
        <v>116</v>
      </c>
      <c r="U134" s="2" t="s">
        <v>35</v>
      </c>
      <c r="V134" s="2">
        <v>709236.89583299996</v>
      </c>
      <c r="W134" s="2">
        <v>725030.54166700004</v>
      </c>
      <c r="X134" s="2"/>
    </row>
    <row r="135" spans="1:24" ht="84.95" customHeight="1" x14ac:dyDescent="0.25">
      <c r="A135" s="2" t="s">
        <v>609</v>
      </c>
      <c r="B135" s="2" t="b">
        <f t="shared" si="3"/>
        <v>0</v>
      </c>
      <c r="C135" s="2"/>
      <c r="D135" s="2" t="str">
        <f>VLOOKUP(A135,[1]zoneLookup!$A$1:$B$140,2,FALSE)</f>
        <v>RU</v>
      </c>
      <c r="E135" s="2" t="s">
        <v>609</v>
      </c>
      <c r="F135" s="2" t="s">
        <v>610</v>
      </c>
      <c r="G135" s="2" t="s">
        <v>232</v>
      </c>
      <c r="H135" s="2" t="s">
        <v>57</v>
      </c>
      <c r="I135" s="4">
        <v>44431</v>
      </c>
      <c r="J135" s="2" t="s">
        <v>611</v>
      </c>
      <c r="K135" s="2" t="s">
        <v>612</v>
      </c>
      <c r="L135" s="4">
        <v>44376</v>
      </c>
      <c r="M135" s="4">
        <v>44586</v>
      </c>
      <c r="N135" s="4" t="s">
        <v>31</v>
      </c>
      <c r="O135" s="2" t="s">
        <v>613</v>
      </c>
      <c r="P135" s="2" t="s">
        <v>197</v>
      </c>
      <c r="Q135" s="2">
        <v>312643.14827599999</v>
      </c>
      <c r="R135" s="2">
        <v>225228.26636899999</v>
      </c>
      <c r="S135" s="4" t="s">
        <v>31</v>
      </c>
      <c r="T135" s="2" t="s">
        <v>614</v>
      </c>
      <c r="U135" s="2" t="s">
        <v>209</v>
      </c>
      <c r="V135" s="2">
        <v>712569.64583299996</v>
      </c>
      <c r="W135" s="2">
        <v>725257.16666700004</v>
      </c>
      <c r="X135" s="2"/>
    </row>
    <row r="136" spans="1:24" ht="84.95" customHeight="1" x14ac:dyDescent="0.25">
      <c r="A136" s="5" t="s">
        <v>54</v>
      </c>
      <c r="B136" s="5" t="b">
        <f t="shared" si="3"/>
        <v>1</v>
      </c>
      <c r="C136" s="5"/>
      <c r="D136" s="5" t="str">
        <f>VLOOKUP(A136,[1]zoneLookup!$A$1:$B$140,2,FALSE)</f>
        <v>RU</v>
      </c>
      <c r="E136" s="5" t="s">
        <v>615</v>
      </c>
      <c r="F136" s="5" t="s">
        <v>616</v>
      </c>
      <c r="G136" s="5" t="s">
        <v>232</v>
      </c>
      <c r="H136" s="5" t="s">
        <v>57</v>
      </c>
      <c r="I136" s="6">
        <v>44432</v>
      </c>
      <c r="J136" s="5" t="s">
        <v>587</v>
      </c>
      <c r="K136" s="5" t="s">
        <v>617</v>
      </c>
      <c r="L136" s="6">
        <v>44377</v>
      </c>
      <c r="M136" s="6">
        <v>44634</v>
      </c>
      <c r="N136" s="5" t="s">
        <v>31</v>
      </c>
      <c r="O136" s="5" t="s">
        <v>60</v>
      </c>
      <c r="P136" s="5" t="s">
        <v>197</v>
      </c>
      <c r="Q136" s="5">
        <v>300065.54627300001</v>
      </c>
      <c r="R136" s="5">
        <v>225425.09722299999</v>
      </c>
      <c r="S136" s="5" t="s">
        <v>31</v>
      </c>
      <c r="T136" s="5" t="s">
        <v>61</v>
      </c>
      <c r="U136" s="5" t="s">
        <v>44</v>
      </c>
      <c r="V136" s="5">
        <v>699994.75</v>
      </c>
      <c r="W136" s="5">
        <v>725454.04166700004</v>
      </c>
      <c r="X136" s="5"/>
    </row>
    <row r="137" spans="1:24" ht="84.95" customHeight="1" x14ac:dyDescent="0.25">
      <c r="A137" s="2" t="s">
        <v>618</v>
      </c>
      <c r="B137" s="2" t="b">
        <f t="shared" si="3"/>
        <v>0</v>
      </c>
      <c r="C137" s="2"/>
      <c r="D137" s="2" t="str">
        <f>VLOOKUP(A137,[1]zoneLookup!$A$1:$B$140,2,FALSE)</f>
        <v>HA</v>
      </c>
      <c r="E137" s="2" t="s">
        <v>618</v>
      </c>
      <c r="F137" s="2" t="s">
        <v>619</v>
      </c>
      <c r="G137" s="2" t="s">
        <v>27</v>
      </c>
      <c r="H137" s="2" t="s">
        <v>57</v>
      </c>
      <c r="I137" s="4">
        <v>44433</v>
      </c>
      <c r="J137" s="2" t="s">
        <v>620</v>
      </c>
      <c r="K137" s="2" t="s">
        <v>621</v>
      </c>
      <c r="L137" s="4">
        <v>44378</v>
      </c>
      <c r="M137" s="2" t="s">
        <v>31</v>
      </c>
      <c r="N137" s="4" t="s">
        <v>31</v>
      </c>
      <c r="O137" s="2" t="s">
        <v>622</v>
      </c>
      <c r="P137" s="2" t="s">
        <v>197</v>
      </c>
      <c r="Q137" s="2">
        <v>302287.45690200001</v>
      </c>
      <c r="R137" s="2">
        <v>222414.693088</v>
      </c>
      <c r="S137" s="4" t="s">
        <v>31</v>
      </c>
      <c r="T137" s="2" t="s">
        <v>61</v>
      </c>
      <c r="U137" s="2" t="s">
        <v>44</v>
      </c>
      <c r="V137" s="2">
        <v>702216.16666700004</v>
      </c>
      <c r="W137" s="2">
        <v>722444.27083299996</v>
      </c>
      <c r="X137" s="2"/>
    </row>
    <row r="138" spans="1:24" ht="84.95" customHeight="1" x14ac:dyDescent="0.25">
      <c r="A138" s="5" t="s">
        <v>405</v>
      </c>
      <c r="B138" s="5" t="b">
        <f t="shared" si="3"/>
        <v>1</v>
      </c>
      <c r="C138" s="5"/>
      <c r="D138" s="5" t="str">
        <f>VLOOKUP(A138,[1]zoneLookup!$A$1:$B$140,2,FALSE)</f>
        <v>RU</v>
      </c>
      <c r="E138" s="5" t="s">
        <v>623</v>
      </c>
      <c r="F138" s="5" t="s">
        <v>624</v>
      </c>
      <c r="G138" s="5" t="s">
        <v>232</v>
      </c>
      <c r="H138" s="5" t="s">
        <v>57</v>
      </c>
      <c r="I138" s="6">
        <v>44490</v>
      </c>
      <c r="J138" s="5" t="s">
        <v>625</v>
      </c>
      <c r="K138" s="5" t="s">
        <v>66</v>
      </c>
      <c r="L138" s="6">
        <v>44435</v>
      </c>
      <c r="M138" s="6">
        <v>44805</v>
      </c>
      <c r="N138" s="5" t="s">
        <v>31</v>
      </c>
      <c r="O138" s="5" t="s">
        <v>569</v>
      </c>
      <c r="P138" s="5" t="s">
        <v>197</v>
      </c>
      <c r="Q138" s="5">
        <v>298884.840547</v>
      </c>
      <c r="R138" s="5">
        <v>228097.91496699999</v>
      </c>
      <c r="S138" s="5" t="s">
        <v>31</v>
      </c>
      <c r="T138" s="5" t="s">
        <v>68</v>
      </c>
      <c r="U138" s="5" t="s">
        <v>44</v>
      </c>
      <c r="V138" s="5">
        <v>698814.3125</v>
      </c>
      <c r="W138" s="5">
        <v>728126.29166700004</v>
      </c>
      <c r="X138" s="5"/>
    </row>
    <row r="139" spans="1:24" ht="84.95" customHeight="1" x14ac:dyDescent="0.25">
      <c r="A139" s="5" t="s">
        <v>230</v>
      </c>
      <c r="B139" s="5" t="b">
        <f t="shared" si="3"/>
        <v>1</v>
      </c>
      <c r="C139" s="5"/>
      <c r="D139" s="5" t="str">
        <f>VLOOKUP(A139,[1]zoneLookup!$A$1:$B$140,2,FALSE)</f>
        <v>HA</v>
      </c>
      <c r="E139" s="5" t="s">
        <v>626</v>
      </c>
      <c r="F139" s="5" t="s">
        <v>627</v>
      </c>
      <c r="G139" s="5" t="s">
        <v>27</v>
      </c>
      <c r="H139" s="5" t="s">
        <v>57</v>
      </c>
      <c r="I139" s="6">
        <v>44517</v>
      </c>
      <c r="J139" s="5" t="s">
        <v>628</v>
      </c>
      <c r="K139" s="5" t="s">
        <v>477</v>
      </c>
      <c r="L139" s="6">
        <v>44462</v>
      </c>
      <c r="M139" s="5" t="s">
        <v>31</v>
      </c>
      <c r="N139" s="5" t="s">
        <v>31</v>
      </c>
      <c r="O139" s="5" t="s">
        <v>629</v>
      </c>
      <c r="P139" s="5" t="s">
        <v>197</v>
      </c>
      <c r="Q139" s="5">
        <v>302706.48655899998</v>
      </c>
      <c r="R139" s="5">
        <v>222033.78057199999</v>
      </c>
      <c r="S139" s="5" t="s">
        <v>31</v>
      </c>
      <c r="T139" s="5" t="s">
        <v>43</v>
      </c>
      <c r="U139" s="5" t="s">
        <v>44</v>
      </c>
      <c r="V139" s="5">
        <v>702635.10416700004</v>
      </c>
      <c r="W139" s="5">
        <v>722063.4375</v>
      </c>
      <c r="X139" s="5"/>
    </row>
    <row r="140" spans="1:24" ht="84.95" customHeight="1" x14ac:dyDescent="0.25">
      <c r="A140" s="2" t="s">
        <v>630</v>
      </c>
      <c r="B140" s="2" t="b">
        <f t="shared" si="3"/>
        <v>0</v>
      </c>
      <c r="C140" s="2"/>
      <c r="D140" s="2" t="str">
        <f>VLOOKUP(A140,[1]zoneLookup!$A$1:$B$140,2,FALSE)</f>
        <v>RU</v>
      </c>
      <c r="E140" s="2" t="s">
        <v>630</v>
      </c>
      <c r="F140" s="3" t="s">
        <v>631</v>
      </c>
      <c r="G140" s="2" t="s">
        <v>27</v>
      </c>
      <c r="H140" s="2" t="s">
        <v>48</v>
      </c>
      <c r="I140" s="4">
        <v>44516</v>
      </c>
      <c r="J140" s="2" t="s">
        <v>632</v>
      </c>
      <c r="K140" s="2" t="s">
        <v>633</v>
      </c>
      <c r="L140" s="4">
        <v>44463</v>
      </c>
      <c r="M140" s="2" t="s">
        <v>31</v>
      </c>
      <c r="N140" s="2" t="s">
        <v>31</v>
      </c>
      <c r="O140" s="2" t="s">
        <v>634</v>
      </c>
      <c r="P140" s="2" t="s">
        <v>197</v>
      </c>
      <c r="Q140" s="2">
        <v>305716.77883700002</v>
      </c>
      <c r="R140" s="2">
        <v>226116.95185000001</v>
      </c>
      <c r="S140" s="2" t="s">
        <v>31</v>
      </c>
      <c r="T140" s="2" t="s">
        <v>52</v>
      </c>
      <c r="U140" s="2" t="s">
        <v>53</v>
      </c>
      <c r="V140" s="2">
        <v>705644.77083299996</v>
      </c>
      <c r="W140" s="2">
        <v>726145.70833299996</v>
      </c>
      <c r="X140" s="2"/>
    </row>
    <row r="141" spans="1:24" ht="84.95" customHeight="1" x14ac:dyDescent="0.25">
      <c r="A141" s="2" t="s">
        <v>635</v>
      </c>
      <c r="B141" s="2" t="b">
        <f t="shared" si="3"/>
        <v>0</v>
      </c>
      <c r="C141" s="2"/>
      <c r="D141" s="2" t="str">
        <f>VLOOKUP(A141,[1]zoneLookup!$A$1:$B$140,2,FALSE)</f>
        <v>RU</v>
      </c>
      <c r="E141" s="2" t="s">
        <v>635</v>
      </c>
      <c r="F141" s="2" t="s">
        <v>636</v>
      </c>
      <c r="G141" s="2" t="s">
        <v>232</v>
      </c>
      <c r="H141" s="2" t="s">
        <v>57</v>
      </c>
      <c r="I141" s="4">
        <v>44607</v>
      </c>
      <c r="J141" s="2" t="s">
        <v>637</v>
      </c>
      <c r="K141" s="2" t="s">
        <v>638</v>
      </c>
      <c r="L141" s="4">
        <v>44543</v>
      </c>
      <c r="M141" s="4">
        <v>45091</v>
      </c>
      <c r="N141" s="4" t="s">
        <v>31</v>
      </c>
      <c r="O141" s="2" t="s">
        <v>639</v>
      </c>
      <c r="P141" s="2" t="s">
        <v>197</v>
      </c>
      <c r="Q141" s="2">
        <v>298501.575747</v>
      </c>
      <c r="R141" s="2">
        <v>231035.08683700001</v>
      </c>
      <c r="S141" s="4" t="s">
        <v>31</v>
      </c>
      <c r="T141" s="2" t="s">
        <v>68</v>
      </c>
      <c r="U141" s="2" t="s">
        <v>44</v>
      </c>
      <c r="V141" s="2">
        <v>698431.14583299996</v>
      </c>
      <c r="W141" s="2">
        <v>731062.83333299996</v>
      </c>
      <c r="X141" s="2"/>
    </row>
    <row r="142" spans="1:24" ht="84.95" customHeight="1" x14ac:dyDescent="0.25">
      <c r="A142" s="2" t="s">
        <v>640</v>
      </c>
      <c r="B142" s="2" t="b">
        <f t="shared" ref="B142:B156" si="4">IF(A142&lt;&gt;E142,TRUE,FALSE)</f>
        <v>0</v>
      </c>
      <c r="C142" s="2"/>
      <c r="D142" s="2" t="str">
        <f>VLOOKUP(A142,[1]zoneLookup!$A$1:$B$140,2,FALSE)</f>
        <v>HA</v>
      </c>
      <c r="E142" s="2" t="s">
        <v>640</v>
      </c>
      <c r="F142" s="3" t="s">
        <v>641</v>
      </c>
      <c r="G142" s="2" t="s">
        <v>27</v>
      </c>
      <c r="H142" s="2" t="s">
        <v>48</v>
      </c>
      <c r="I142" s="4">
        <v>44615</v>
      </c>
      <c r="J142" s="2" t="s">
        <v>642</v>
      </c>
      <c r="K142" s="2" t="s">
        <v>350</v>
      </c>
      <c r="L142" s="4">
        <v>44551</v>
      </c>
      <c r="M142" s="2" t="s">
        <v>31</v>
      </c>
      <c r="N142" s="4" t="s">
        <v>31</v>
      </c>
      <c r="O142" s="2" t="s">
        <v>643</v>
      </c>
      <c r="P142" s="2" t="s">
        <v>197</v>
      </c>
      <c r="Q142" s="2">
        <v>303180.902</v>
      </c>
      <c r="R142" s="2">
        <v>221863.893068</v>
      </c>
      <c r="S142" s="4" t="s">
        <v>31</v>
      </c>
      <c r="T142" s="2" t="s">
        <v>43</v>
      </c>
      <c r="U142" s="2" t="s">
        <v>44</v>
      </c>
      <c r="V142" s="2">
        <v>703109.41666700004</v>
      </c>
      <c r="W142" s="2">
        <v>721893.58333299996</v>
      </c>
      <c r="X142" s="2"/>
    </row>
    <row r="143" spans="1:24" ht="84.95" customHeight="1" x14ac:dyDescent="0.25">
      <c r="A143" s="2" t="s">
        <v>644</v>
      </c>
      <c r="B143" s="2" t="b">
        <f t="shared" si="4"/>
        <v>0</v>
      </c>
      <c r="C143" s="2"/>
      <c r="D143" s="2" t="str">
        <f>VLOOKUP(A143,[1]zoneLookup!$A$1:$B$140,2,FALSE)</f>
        <v>HA</v>
      </c>
      <c r="E143" s="2" t="s">
        <v>644</v>
      </c>
      <c r="F143" s="2" t="s">
        <v>645</v>
      </c>
      <c r="G143" s="2" t="s">
        <v>27</v>
      </c>
      <c r="H143" s="2" t="s">
        <v>57</v>
      </c>
      <c r="I143" s="4">
        <v>44615</v>
      </c>
      <c r="J143" s="2" t="s">
        <v>646</v>
      </c>
      <c r="K143" s="2" t="s">
        <v>305</v>
      </c>
      <c r="L143" s="4">
        <v>44551</v>
      </c>
      <c r="M143" s="2" t="s">
        <v>31</v>
      </c>
      <c r="N143" s="4" t="s">
        <v>31</v>
      </c>
      <c r="O143" s="2" t="s">
        <v>647</v>
      </c>
      <c r="P143" s="2" t="s">
        <v>197</v>
      </c>
      <c r="Q143" s="2">
        <v>309669.31254499999</v>
      </c>
      <c r="R143" s="2">
        <v>222943.83705599999</v>
      </c>
      <c r="S143" s="4" t="s">
        <v>31</v>
      </c>
      <c r="T143" s="2" t="s">
        <v>116</v>
      </c>
      <c r="U143" s="2" t="s">
        <v>35</v>
      </c>
      <c r="V143" s="2">
        <v>709596.4375</v>
      </c>
      <c r="W143" s="2">
        <v>722973.25</v>
      </c>
      <c r="X143" s="2"/>
    </row>
    <row r="144" spans="1:24" ht="84.95" customHeight="1" x14ac:dyDescent="0.25">
      <c r="A144" s="2" t="s">
        <v>648</v>
      </c>
      <c r="B144" s="2" t="b">
        <f t="shared" si="4"/>
        <v>0</v>
      </c>
      <c r="C144" s="2"/>
      <c r="D144" s="2" t="str">
        <f>VLOOKUP(A144,[1]zoneLookup!$A$1:$B$140,2,FALSE)</f>
        <v>RU</v>
      </c>
      <c r="E144" s="2" t="s">
        <v>648</v>
      </c>
      <c r="F144" s="2" t="s">
        <v>649</v>
      </c>
      <c r="G144" s="2" t="s">
        <v>27</v>
      </c>
      <c r="H144" s="2" t="s">
        <v>57</v>
      </c>
      <c r="I144" s="4">
        <v>44648</v>
      </c>
      <c r="J144" s="2" t="s">
        <v>650</v>
      </c>
      <c r="K144" s="2" t="s">
        <v>651</v>
      </c>
      <c r="L144" s="4">
        <v>44593</v>
      </c>
      <c r="M144" s="4" t="s">
        <v>31</v>
      </c>
      <c r="N144" s="4" t="s">
        <v>31</v>
      </c>
      <c r="O144" s="2" t="s">
        <v>652</v>
      </c>
      <c r="P144" s="2" t="s">
        <v>197</v>
      </c>
      <c r="Q144" s="2">
        <v>299399.13402499998</v>
      </c>
      <c r="R144" s="2">
        <v>225067.53643099999</v>
      </c>
      <c r="S144" s="4" t="s">
        <v>31</v>
      </c>
      <c r="T144" s="2" t="s">
        <v>61</v>
      </c>
      <c r="U144" s="2" t="s">
        <v>44</v>
      </c>
      <c r="V144" s="2">
        <v>699328.47916700004</v>
      </c>
      <c r="W144" s="2">
        <v>725096.5625</v>
      </c>
      <c r="X144" s="2"/>
    </row>
    <row r="145" spans="1:24" ht="84.95" customHeight="1" x14ac:dyDescent="0.25">
      <c r="A145" s="2" t="s">
        <v>653</v>
      </c>
      <c r="B145" s="2" t="b">
        <f t="shared" si="4"/>
        <v>0</v>
      </c>
      <c r="C145" s="2"/>
      <c r="D145" s="2" t="str">
        <f>VLOOKUP(A145,[1]zoneLookup!$A$1:$B$140,2,FALSE)</f>
        <v>RU</v>
      </c>
      <c r="E145" s="2" t="s">
        <v>653</v>
      </c>
      <c r="F145" s="2" t="s">
        <v>654</v>
      </c>
      <c r="G145" s="2" t="s">
        <v>27</v>
      </c>
      <c r="H145" s="2" t="s">
        <v>57</v>
      </c>
      <c r="I145" s="4">
        <v>44672</v>
      </c>
      <c r="J145" s="2" t="s">
        <v>655</v>
      </c>
      <c r="K145" s="2" t="s">
        <v>656</v>
      </c>
      <c r="L145" s="4">
        <v>44617</v>
      </c>
      <c r="M145" s="2" t="s">
        <v>31</v>
      </c>
      <c r="N145" s="2" t="s">
        <v>31</v>
      </c>
      <c r="O145" s="2" t="s">
        <v>657</v>
      </c>
      <c r="P145" s="2" t="s">
        <v>197</v>
      </c>
      <c r="Q145" s="2">
        <v>302217.71833599999</v>
      </c>
      <c r="R145" s="2">
        <v>225264.74415499999</v>
      </c>
      <c r="S145" s="2" t="s">
        <v>31</v>
      </c>
      <c r="T145" s="2" t="s">
        <v>43</v>
      </c>
      <c r="U145" s="2" t="s">
        <v>44</v>
      </c>
      <c r="V145" s="2">
        <v>702146.45833299996</v>
      </c>
      <c r="W145" s="2">
        <v>725293.70833299996</v>
      </c>
      <c r="X145" s="2"/>
    </row>
    <row r="146" spans="1:24" ht="84.95" customHeight="1" x14ac:dyDescent="0.25">
      <c r="A146" s="5" t="s">
        <v>347</v>
      </c>
      <c r="B146" s="5" t="b">
        <f t="shared" si="4"/>
        <v>1</v>
      </c>
      <c r="C146" s="5"/>
      <c r="D146" s="5" t="str">
        <f>VLOOKUP(A146,[1]zoneLookup!$A$1:$B$140,2,FALSE)</f>
        <v>HA</v>
      </c>
      <c r="E146" s="5" t="s">
        <v>658</v>
      </c>
      <c r="F146" s="5" t="s">
        <v>659</v>
      </c>
      <c r="G146" s="5" t="s">
        <v>27</v>
      </c>
      <c r="H146" s="5" t="s">
        <v>195</v>
      </c>
      <c r="I146" s="6">
        <v>44700</v>
      </c>
      <c r="J146" s="5" t="s">
        <v>660</v>
      </c>
      <c r="K146" s="5" t="s">
        <v>477</v>
      </c>
      <c r="L146" s="6">
        <v>44645</v>
      </c>
      <c r="M146" s="5" t="s">
        <v>31</v>
      </c>
      <c r="N146" s="5" t="s">
        <v>31</v>
      </c>
      <c r="O146" s="5" t="s">
        <v>661</v>
      </c>
      <c r="P146" s="5" t="s">
        <v>197</v>
      </c>
      <c r="Q146" s="5">
        <v>303001.65467000002</v>
      </c>
      <c r="R146" s="5">
        <v>221947.284801</v>
      </c>
      <c r="S146" s="5" t="s">
        <v>31</v>
      </c>
      <c r="T146" s="5" t="s">
        <v>43</v>
      </c>
      <c r="U146" s="5" t="s">
        <v>44</v>
      </c>
      <c r="V146" s="5">
        <v>702930.20833299996</v>
      </c>
      <c r="W146" s="5">
        <v>721976.95833299996</v>
      </c>
      <c r="X146" s="5"/>
    </row>
    <row r="147" spans="1:24" ht="84.95" customHeight="1" x14ac:dyDescent="0.25">
      <c r="A147" s="5" t="s">
        <v>230</v>
      </c>
      <c r="B147" s="5" t="b">
        <f t="shared" si="4"/>
        <v>1</v>
      </c>
      <c r="C147" s="5"/>
      <c r="D147" s="5" t="str">
        <f>VLOOKUP(A147,[1]zoneLookup!$A$1:$B$140,2,FALSE)</f>
        <v>HA</v>
      </c>
      <c r="E147" s="5" t="s">
        <v>662</v>
      </c>
      <c r="F147" s="5" t="s">
        <v>663</v>
      </c>
      <c r="G147" s="5" t="s">
        <v>232</v>
      </c>
      <c r="H147" s="5" t="s">
        <v>57</v>
      </c>
      <c r="I147" s="6">
        <v>44728</v>
      </c>
      <c r="J147" s="5" t="s">
        <v>664</v>
      </c>
      <c r="K147" s="5" t="s">
        <v>477</v>
      </c>
      <c r="L147" s="6">
        <v>44673</v>
      </c>
      <c r="M147" s="6">
        <v>45217</v>
      </c>
      <c r="N147" s="5" t="s">
        <v>31</v>
      </c>
      <c r="O147" s="5" t="s">
        <v>665</v>
      </c>
      <c r="P147" s="5" t="s">
        <v>197</v>
      </c>
      <c r="Q147" s="5">
        <v>302706.48655899998</v>
      </c>
      <c r="R147" s="5">
        <v>222033.78057199999</v>
      </c>
      <c r="S147" s="5" t="s">
        <v>31</v>
      </c>
      <c r="T147" s="5" t="s">
        <v>43</v>
      </c>
      <c r="U147" s="5" t="s">
        <v>44</v>
      </c>
      <c r="V147" s="5">
        <v>702635.10416700004</v>
      </c>
      <c r="W147" s="5">
        <v>722063.4375</v>
      </c>
      <c r="X147" s="5"/>
    </row>
    <row r="148" spans="1:24" ht="84.95" customHeight="1" x14ac:dyDescent="0.25">
      <c r="A148" s="2" t="s">
        <v>666</v>
      </c>
      <c r="B148" s="2" t="b">
        <f t="shared" si="4"/>
        <v>0</v>
      </c>
      <c r="C148" s="2"/>
      <c r="D148" s="2" t="str">
        <f>VLOOKUP(A148,[1]zoneLookup!$A$1:$B$140,2,FALSE)</f>
        <v>RU</v>
      </c>
      <c r="E148" s="2" t="s">
        <v>666</v>
      </c>
      <c r="F148" s="3" t="s">
        <v>667</v>
      </c>
      <c r="G148" s="2" t="s">
        <v>27</v>
      </c>
      <c r="H148" s="2" t="s">
        <v>57</v>
      </c>
      <c r="I148" s="4">
        <v>44867</v>
      </c>
      <c r="J148" s="2" t="s">
        <v>668</v>
      </c>
      <c r="K148" s="2" t="s">
        <v>669</v>
      </c>
      <c r="L148" s="4">
        <v>44812</v>
      </c>
      <c r="M148" s="2" t="s">
        <v>31</v>
      </c>
      <c r="N148" s="4" t="s">
        <v>31</v>
      </c>
      <c r="O148" s="2" t="s">
        <v>670</v>
      </c>
      <c r="P148" s="2" t="s">
        <v>197</v>
      </c>
      <c r="Q148" s="2">
        <v>312146.21509700001</v>
      </c>
      <c r="R148" s="2">
        <v>223911.33337800001</v>
      </c>
      <c r="S148" s="4" t="s">
        <v>31</v>
      </c>
      <c r="T148" s="2" t="s">
        <v>116</v>
      </c>
      <c r="U148" s="2" t="s">
        <v>35</v>
      </c>
      <c r="V148" s="2">
        <v>712072.8125</v>
      </c>
      <c r="W148" s="2">
        <v>723940.52083299996</v>
      </c>
      <c r="X148" s="2"/>
    </row>
    <row r="149" spans="1:24" ht="84.95" customHeight="1" x14ac:dyDescent="0.25">
      <c r="A149" s="2" t="s">
        <v>671</v>
      </c>
      <c r="B149" s="2" t="b">
        <f t="shared" si="4"/>
        <v>0</v>
      </c>
      <c r="C149" s="2"/>
      <c r="D149" s="2" t="str">
        <f>VLOOKUP(A149,[1]zoneLookup!$A$1:$B$140,2,FALSE)</f>
        <v>HA</v>
      </c>
      <c r="E149" s="2" t="s">
        <v>671</v>
      </c>
      <c r="F149" s="2" t="s">
        <v>672</v>
      </c>
      <c r="G149" s="2" t="s">
        <v>27</v>
      </c>
      <c r="H149" s="2" t="s">
        <v>57</v>
      </c>
      <c r="I149" s="4">
        <v>44984</v>
      </c>
      <c r="J149" s="2" t="s">
        <v>673</v>
      </c>
      <c r="K149" s="2" t="s">
        <v>674</v>
      </c>
      <c r="L149" s="4">
        <v>44918</v>
      </c>
      <c r="M149" s="4" t="s">
        <v>31</v>
      </c>
      <c r="N149" s="2" t="s">
        <v>31</v>
      </c>
      <c r="O149" s="2" t="s">
        <v>675</v>
      </c>
      <c r="P149" s="2" t="s">
        <v>197</v>
      </c>
      <c r="Q149" s="2">
        <v>308714.21467299998</v>
      </c>
      <c r="R149" s="2">
        <v>222311.569262</v>
      </c>
      <c r="S149" s="2" t="s">
        <v>31</v>
      </c>
      <c r="T149" s="2" t="s">
        <v>116</v>
      </c>
      <c r="U149" s="2" t="s">
        <v>35</v>
      </c>
      <c r="V149" s="2">
        <v>708641.54166700004</v>
      </c>
      <c r="W149" s="2">
        <v>722341.125</v>
      </c>
      <c r="X149" s="2"/>
    </row>
    <row r="150" spans="1:24" ht="84.95" customHeight="1" x14ac:dyDescent="0.25">
      <c r="A150" s="5" t="s">
        <v>62</v>
      </c>
      <c r="B150" s="5" t="b">
        <f t="shared" si="4"/>
        <v>0</v>
      </c>
      <c r="C150" s="5"/>
      <c r="D150" s="5" t="str">
        <f>VLOOKUP(A150,[1]zoneLookup!$A$1:$B$140,2,FALSE)</f>
        <v>RU</v>
      </c>
      <c r="E150" s="5" t="s">
        <v>62</v>
      </c>
      <c r="F150" s="5" t="s">
        <v>676</v>
      </c>
      <c r="G150" s="5" t="s">
        <v>27</v>
      </c>
      <c r="H150" s="5" t="s">
        <v>48</v>
      </c>
      <c r="I150" s="6">
        <v>45000</v>
      </c>
      <c r="J150" s="5" t="s">
        <v>677</v>
      </c>
      <c r="K150" s="5" t="s">
        <v>66</v>
      </c>
      <c r="L150" s="6">
        <v>44945</v>
      </c>
      <c r="M150" s="5" t="s">
        <v>31</v>
      </c>
      <c r="N150" s="5" t="s">
        <v>31</v>
      </c>
      <c r="O150" s="5" t="s">
        <v>678</v>
      </c>
      <c r="P150" s="5" t="s">
        <v>197</v>
      </c>
      <c r="Q150" s="5">
        <v>299149.14705000003</v>
      </c>
      <c r="R150" s="5">
        <v>228161.78471499999</v>
      </c>
      <c r="S150" s="5" t="s">
        <v>31</v>
      </c>
      <c r="T150" s="5" t="s">
        <v>68</v>
      </c>
      <c r="U150" s="5" t="s">
        <v>44</v>
      </c>
      <c r="V150" s="5">
        <v>699078.5625</v>
      </c>
      <c r="W150" s="5">
        <v>728190.14583299996</v>
      </c>
      <c r="X150" s="5"/>
    </row>
    <row r="151" spans="1:24" ht="84.95" customHeight="1" x14ac:dyDescent="0.25">
      <c r="A151" s="2" t="s">
        <v>679</v>
      </c>
      <c r="B151" s="2" t="b">
        <f t="shared" si="4"/>
        <v>0</v>
      </c>
      <c r="C151" s="2"/>
      <c r="D151" s="2" t="str">
        <f>VLOOKUP(A151,[1]zoneLookup!$A$1:$B$140,2,FALSE)</f>
        <v>HA</v>
      </c>
      <c r="E151" s="2" t="s">
        <v>679</v>
      </c>
      <c r="F151" s="2" t="s">
        <v>680</v>
      </c>
      <c r="G151" s="2" t="s">
        <v>27</v>
      </c>
      <c r="H151" s="2" t="s">
        <v>57</v>
      </c>
      <c r="I151" s="4">
        <v>45027</v>
      </c>
      <c r="J151" s="2" t="s">
        <v>681</v>
      </c>
      <c r="K151" s="2" t="s">
        <v>682</v>
      </c>
      <c r="L151" s="4">
        <v>44973</v>
      </c>
      <c r="M151" s="2" t="s">
        <v>31</v>
      </c>
      <c r="N151" s="4" t="s">
        <v>31</v>
      </c>
      <c r="O151" s="2" t="s">
        <v>683</v>
      </c>
      <c r="P151" s="2" t="s">
        <v>197</v>
      </c>
      <c r="Q151" s="2">
        <v>304805.23951699998</v>
      </c>
      <c r="R151" s="2">
        <v>224078.04795400001</v>
      </c>
      <c r="S151" s="4" t="s">
        <v>31</v>
      </c>
      <c r="T151" s="2" t="s">
        <v>43</v>
      </c>
      <c r="U151" s="2" t="s">
        <v>44</v>
      </c>
      <c r="V151" s="2">
        <v>704733.41666700004</v>
      </c>
      <c r="W151" s="2">
        <v>724107.25</v>
      </c>
      <c r="X151" s="2"/>
    </row>
    <row r="152" spans="1:24" ht="84.95" customHeight="1" x14ac:dyDescent="0.25">
      <c r="A152" s="5" t="s">
        <v>347</v>
      </c>
      <c r="B152" s="5" t="b">
        <f t="shared" si="4"/>
        <v>1</v>
      </c>
      <c r="C152" s="5"/>
      <c r="D152" s="5" t="str">
        <f>VLOOKUP(A152,[1]zoneLookup!$A$1:$B$140,2,FALSE)</f>
        <v>HA</v>
      </c>
      <c r="E152" s="5" t="s">
        <v>684</v>
      </c>
      <c r="F152" s="5" t="s">
        <v>685</v>
      </c>
      <c r="G152" s="5" t="s">
        <v>232</v>
      </c>
      <c r="H152" s="5" t="s">
        <v>195</v>
      </c>
      <c r="I152" s="6">
        <v>45064</v>
      </c>
      <c r="J152" s="5" t="s">
        <v>686</v>
      </c>
      <c r="K152" s="5" t="s">
        <v>477</v>
      </c>
      <c r="L152" s="6">
        <v>45009</v>
      </c>
      <c r="M152" s="6">
        <v>45378</v>
      </c>
      <c r="N152" s="6" t="s">
        <v>31</v>
      </c>
      <c r="O152" s="5" t="s">
        <v>687</v>
      </c>
      <c r="P152" s="5" t="s">
        <v>197</v>
      </c>
      <c r="Q152" s="5">
        <v>303010.13568000001</v>
      </c>
      <c r="R152" s="5">
        <v>221943.70075399999</v>
      </c>
      <c r="S152" s="6" t="s">
        <v>31</v>
      </c>
      <c r="T152" s="5" t="s">
        <v>43</v>
      </c>
      <c r="U152" s="5" t="s">
        <v>44</v>
      </c>
      <c r="V152" s="5">
        <v>702938.6875</v>
      </c>
      <c r="W152" s="5">
        <v>721973.375</v>
      </c>
      <c r="X152" s="5"/>
    </row>
    <row r="153" spans="1:24" ht="84.95" customHeight="1" x14ac:dyDescent="0.25">
      <c r="A153" s="2" t="s">
        <v>688</v>
      </c>
      <c r="B153" s="2" t="b">
        <f t="shared" si="4"/>
        <v>0</v>
      </c>
      <c r="C153" s="2"/>
      <c r="D153" s="2" t="str">
        <f>VLOOKUP(A153,[1]zoneLookup!$A$1:$B$140,2,FALSE)</f>
        <v>RU</v>
      </c>
      <c r="E153" s="2" t="s">
        <v>688</v>
      </c>
      <c r="F153" s="2" t="s">
        <v>689</v>
      </c>
      <c r="G153" s="2" t="s">
        <v>27</v>
      </c>
      <c r="H153" s="2" t="s">
        <v>57</v>
      </c>
      <c r="I153" s="4">
        <v>45188</v>
      </c>
      <c r="J153" s="2" t="s">
        <v>690</v>
      </c>
      <c r="K153" s="2" t="s">
        <v>691</v>
      </c>
      <c r="L153" s="4">
        <v>45161</v>
      </c>
      <c r="M153" s="2" t="s">
        <v>31</v>
      </c>
      <c r="N153" s="4" t="s">
        <v>31</v>
      </c>
      <c r="O153" s="2" t="s">
        <v>692</v>
      </c>
      <c r="P153" s="2" t="s">
        <v>197</v>
      </c>
      <c r="Q153" s="2">
        <v>312802.86705</v>
      </c>
      <c r="R153" s="2">
        <v>225804.53746200001</v>
      </c>
      <c r="S153" s="4" t="s">
        <v>31</v>
      </c>
      <c r="T153" s="2" t="s">
        <v>34</v>
      </c>
      <c r="U153" s="2" t="s">
        <v>35</v>
      </c>
      <c r="V153" s="2">
        <v>712729.33333299996</v>
      </c>
      <c r="W153" s="2">
        <v>725833.3125</v>
      </c>
      <c r="X153" s="2"/>
    </row>
    <row r="154" spans="1:24" ht="84.95" customHeight="1" x14ac:dyDescent="0.25">
      <c r="A154" s="5" t="s">
        <v>504</v>
      </c>
      <c r="B154" s="5" t="b">
        <f t="shared" si="4"/>
        <v>1</v>
      </c>
      <c r="C154" s="5"/>
      <c r="D154" s="5" t="str">
        <f>VLOOKUP(A154,[1]zoneLookup!$A$1:$B$140,2,FALSE)</f>
        <v>HA</v>
      </c>
      <c r="E154" s="5" t="s">
        <v>693</v>
      </c>
      <c r="F154" s="5" t="s">
        <v>694</v>
      </c>
      <c r="G154" s="5" t="s">
        <v>27</v>
      </c>
      <c r="H154" s="5" t="s">
        <v>48</v>
      </c>
      <c r="I154" s="6">
        <v>45301</v>
      </c>
      <c r="J154" s="5" t="s">
        <v>695</v>
      </c>
      <c r="K154" s="5" t="s">
        <v>696</v>
      </c>
      <c r="L154" s="6">
        <v>45238</v>
      </c>
      <c r="M154" s="5" t="s">
        <v>31</v>
      </c>
      <c r="N154" s="6" t="s">
        <v>31</v>
      </c>
      <c r="O154" s="5" t="s">
        <v>697</v>
      </c>
      <c r="P154" s="5" t="s">
        <v>197</v>
      </c>
      <c r="Q154" s="5">
        <v>301607.94519900001</v>
      </c>
      <c r="R154" s="5">
        <v>224546.02260699999</v>
      </c>
      <c r="S154" s="6" t="s">
        <v>31</v>
      </c>
      <c r="T154" s="5" t="s">
        <v>61</v>
      </c>
      <c r="U154" s="5" t="s">
        <v>44</v>
      </c>
      <c r="V154" s="5">
        <v>701536.8125</v>
      </c>
      <c r="W154" s="5">
        <v>724575.14583299996</v>
      </c>
      <c r="X154" s="5"/>
    </row>
    <row r="155" spans="1:24" ht="84.95" customHeight="1" x14ac:dyDescent="0.25">
      <c r="A155" s="2" t="s">
        <v>698</v>
      </c>
      <c r="B155" s="2" t="b">
        <f t="shared" si="4"/>
        <v>1</v>
      </c>
      <c r="C155" s="2"/>
      <c r="D155" s="2" t="str">
        <f>VLOOKUP(A155,[1]zoneLookup!$A$1:$B$140,2,FALSE)</f>
        <v>HA</v>
      </c>
      <c r="E155" s="2" t="s">
        <v>699</v>
      </c>
      <c r="F155" s="3" t="s">
        <v>700</v>
      </c>
      <c r="G155" s="2" t="s">
        <v>27</v>
      </c>
      <c r="H155" s="2" t="s">
        <v>57</v>
      </c>
      <c r="I155" s="4">
        <v>45313</v>
      </c>
      <c r="J155" s="2" t="s">
        <v>701</v>
      </c>
      <c r="K155" s="2" t="s">
        <v>702</v>
      </c>
      <c r="L155" s="4">
        <v>45247</v>
      </c>
      <c r="M155" s="2" t="s">
        <v>31</v>
      </c>
      <c r="N155" s="2" t="s">
        <v>31</v>
      </c>
      <c r="O155" s="2" t="s">
        <v>703</v>
      </c>
      <c r="P155" s="2" t="s">
        <v>197</v>
      </c>
      <c r="Q155" s="2">
        <v>305952.69107100001</v>
      </c>
      <c r="R155" s="2">
        <v>220846.50544899999</v>
      </c>
      <c r="S155" s="2" t="s">
        <v>31</v>
      </c>
      <c r="T155" s="2" t="s">
        <v>52</v>
      </c>
      <c r="U155" s="2" t="s">
        <v>53</v>
      </c>
      <c r="V155" s="2">
        <v>705880.60416700004</v>
      </c>
      <c r="W155" s="2">
        <v>720876.39583299996</v>
      </c>
      <c r="X155" s="2"/>
    </row>
    <row r="156" spans="1:24" ht="84.95" customHeight="1" thickBot="1" x14ac:dyDescent="0.3">
      <c r="A156" s="5" t="s">
        <v>230</v>
      </c>
      <c r="B156" s="5" t="b">
        <f t="shared" si="4"/>
        <v>1</v>
      </c>
      <c r="C156" s="5"/>
      <c r="D156" s="5" t="str">
        <f>VLOOKUP(A156,[1]zoneLookup!$A$1:$B$140,2,FALSE)</f>
        <v>HA</v>
      </c>
      <c r="E156" s="5" t="s">
        <v>704</v>
      </c>
      <c r="F156" s="5" t="s">
        <v>705</v>
      </c>
      <c r="G156" s="5" t="s">
        <v>27</v>
      </c>
      <c r="H156" s="5" t="s">
        <v>57</v>
      </c>
      <c r="I156" s="6">
        <v>45342</v>
      </c>
      <c r="J156" s="5" t="s">
        <v>706</v>
      </c>
      <c r="K156" s="5" t="s">
        <v>350</v>
      </c>
      <c r="L156" s="6">
        <v>45278</v>
      </c>
      <c r="M156" s="5" t="s">
        <v>31</v>
      </c>
      <c r="N156" s="6" t="s">
        <v>31</v>
      </c>
      <c r="O156" s="5" t="s">
        <v>665</v>
      </c>
      <c r="P156" s="5" t="s">
        <v>197</v>
      </c>
      <c r="Q156" s="5">
        <v>302706.48655899998</v>
      </c>
      <c r="R156" s="5">
        <v>222033.78057199999</v>
      </c>
      <c r="S156" s="6" t="s">
        <v>31</v>
      </c>
      <c r="T156" s="5" t="s">
        <v>43</v>
      </c>
      <c r="U156" s="5" t="s">
        <v>44</v>
      </c>
      <c r="V156" s="5">
        <v>702635.10416700004</v>
      </c>
      <c r="W156" s="5">
        <v>722063.4375</v>
      </c>
      <c r="X156" s="5"/>
    </row>
    <row r="157" spans="1:24" ht="84.95" customHeight="1" thickBot="1" x14ac:dyDescent="0.3">
      <c r="A157" s="10">
        <f>COUNTA(A45:A156)</f>
        <v>112</v>
      </c>
      <c r="B157" s="11">
        <f>COUNTIF(B45:B156,TRUE)</f>
        <v>32</v>
      </c>
      <c r="C157" s="11">
        <f>COUNTA(C45:C156)</f>
        <v>7</v>
      </c>
      <c r="D157" s="13" t="s">
        <v>724</v>
      </c>
      <c r="E157" s="13"/>
      <c r="F157" s="13"/>
      <c r="G157" s="13"/>
      <c r="H157" s="13"/>
      <c r="I157" s="13"/>
      <c r="J157" s="13"/>
      <c r="K157" s="13"/>
      <c r="L157" s="13"/>
      <c r="M157" s="13"/>
      <c r="N157" s="13"/>
      <c r="O157" s="13"/>
      <c r="P157" s="13"/>
      <c r="Q157" s="13"/>
      <c r="R157" s="13"/>
      <c r="S157" s="13"/>
      <c r="T157" s="13"/>
      <c r="U157" s="13"/>
      <c r="V157" s="13"/>
      <c r="W157" s="13"/>
      <c r="X157" s="14"/>
    </row>
    <row r="158" spans="1:24" ht="84.95" customHeight="1" x14ac:dyDescent="0.55000000000000004">
      <c r="A158" s="15" t="s">
        <v>707</v>
      </c>
      <c r="B158" s="16"/>
      <c r="C158" s="16"/>
      <c r="D158" s="16"/>
      <c r="E158" s="16"/>
      <c r="F158" s="16"/>
      <c r="G158" s="16"/>
      <c r="H158" s="16"/>
      <c r="I158" s="16"/>
      <c r="J158" s="16"/>
      <c r="K158" s="16"/>
      <c r="L158" s="16"/>
      <c r="M158" s="16"/>
      <c r="N158" s="16"/>
      <c r="O158" s="16"/>
      <c r="P158" s="16"/>
      <c r="Q158" s="16"/>
      <c r="R158" s="16"/>
      <c r="S158" s="16"/>
      <c r="T158" s="16"/>
      <c r="U158" s="16"/>
      <c r="V158" s="16"/>
      <c r="W158" s="16"/>
      <c r="X158" s="16"/>
    </row>
    <row r="159" spans="1:24" ht="84.95" customHeight="1" x14ac:dyDescent="0.25">
      <c r="A159" s="1" t="s">
        <v>1</v>
      </c>
      <c r="B159" s="1" t="s">
        <v>2</v>
      </c>
      <c r="C159" s="1" t="s">
        <v>3</v>
      </c>
      <c r="D159" s="1" t="s">
        <v>4</v>
      </c>
      <c r="E159" s="1" t="s">
        <v>5</v>
      </c>
      <c r="F159" s="1" t="s">
        <v>6</v>
      </c>
      <c r="G159" s="1" t="s">
        <v>7</v>
      </c>
      <c r="H159" s="1" t="s">
        <v>8</v>
      </c>
      <c r="I159" s="1" t="s">
        <v>9</v>
      </c>
      <c r="J159" s="1" t="s">
        <v>10</v>
      </c>
      <c r="K159" s="1" t="s">
        <v>11</v>
      </c>
      <c r="L159" s="1" t="s">
        <v>12</v>
      </c>
      <c r="M159" s="1" t="s">
        <v>13</v>
      </c>
      <c r="N159" s="1" t="s">
        <v>14</v>
      </c>
      <c r="O159" s="1" t="s">
        <v>15</v>
      </c>
      <c r="P159" s="1" t="s">
        <v>16</v>
      </c>
      <c r="Q159" s="1" t="s">
        <v>17</v>
      </c>
      <c r="R159" s="1" t="s">
        <v>18</v>
      </c>
      <c r="S159" s="1" t="s">
        <v>14</v>
      </c>
      <c r="T159" s="1" t="s">
        <v>19</v>
      </c>
      <c r="U159" s="1" t="s">
        <v>20</v>
      </c>
      <c r="V159" s="1" t="s">
        <v>21</v>
      </c>
      <c r="W159" s="1" t="s">
        <v>22</v>
      </c>
      <c r="X159" s="1" t="s">
        <v>23</v>
      </c>
    </row>
    <row r="160" spans="1:24" ht="105" x14ac:dyDescent="0.25">
      <c r="A160" s="5" t="s">
        <v>143</v>
      </c>
      <c r="B160" s="5" t="b">
        <f>IF(A160&lt;&gt;E160,TRUE,FALSE)</f>
        <v>0</v>
      </c>
      <c r="C160" s="5" t="str">
        <f>_xlfn.IFNA(VLOOKUP(A160,[1]PermittedLookup!$A$2:$B$21,2,FALSE),"")</f>
        <v>SD20A/0092</v>
      </c>
      <c r="D160" s="5" t="str">
        <f>VLOOKUP(A160,[1]zoneLookup!$A$1:$B$140,2,FALSE)</f>
        <v>RU</v>
      </c>
      <c r="E160" s="5" t="s">
        <v>143</v>
      </c>
      <c r="F160" s="5" t="s">
        <v>708</v>
      </c>
      <c r="G160" s="5" t="s">
        <v>27</v>
      </c>
      <c r="H160" s="5" t="s">
        <v>709</v>
      </c>
      <c r="I160" s="6">
        <v>43910</v>
      </c>
      <c r="J160" s="5" t="s">
        <v>710</v>
      </c>
      <c r="K160" s="5" t="s">
        <v>711</v>
      </c>
      <c r="L160" s="6">
        <v>43865</v>
      </c>
      <c r="M160" s="5" t="s">
        <v>31</v>
      </c>
      <c r="N160" s="5" t="s">
        <v>31</v>
      </c>
      <c r="O160" s="5" t="s">
        <v>148</v>
      </c>
      <c r="P160" s="5" t="s">
        <v>712</v>
      </c>
      <c r="Q160" s="5">
        <v>313682.54904399998</v>
      </c>
      <c r="R160" s="5">
        <v>223252.68120399999</v>
      </c>
      <c r="S160" s="5" t="s">
        <v>31</v>
      </c>
      <c r="T160" s="5" t="s">
        <v>116</v>
      </c>
      <c r="U160" s="5" t="s">
        <v>35</v>
      </c>
      <c r="V160" s="5">
        <v>713608.8125</v>
      </c>
      <c r="W160" s="5">
        <v>723282</v>
      </c>
      <c r="X160" s="5"/>
    </row>
    <row r="161" spans="1:24" ht="90" x14ac:dyDescent="0.25">
      <c r="A161" s="5" t="s">
        <v>589</v>
      </c>
      <c r="B161" s="5" t="b">
        <f>IF(A161&lt;&gt;E161,TRUE,FALSE)</f>
        <v>0</v>
      </c>
      <c r="C161" s="5"/>
      <c r="D161" s="5" t="str">
        <f>VLOOKUP(A161,[1]zoneLookup!$A$1:$B$140,2,FALSE)</f>
        <v>HA</v>
      </c>
      <c r="E161" s="5" t="s">
        <v>589</v>
      </c>
      <c r="F161" s="7" t="s">
        <v>713</v>
      </c>
      <c r="G161" s="5" t="s">
        <v>27</v>
      </c>
      <c r="H161" s="5" t="s">
        <v>709</v>
      </c>
      <c r="I161" s="6">
        <v>44103</v>
      </c>
      <c r="J161" s="5" t="s">
        <v>714</v>
      </c>
      <c r="K161" s="5" t="s">
        <v>593</v>
      </c>
      <c r="L161" s="6">
        <v>43906</v>
      </c>
      <c r="M161" s="5" t="s">
        <v>31</v>
      </c>
      <c r="N161" s="5" t="s">
        <v>31</v>
      </c>
      <c r="O161" s="5" t="s">
        <v>594</v>
      </c>
      <c r="P161" s="5" t="s">
        <v>712</v>
      </c>
      <c r="Q161" s="5">
        <v>303202.96919700003</v>
      </c>
      <c r="R161" s="5">
        <v>221873.12437599999</v>
      </c>
      <c r="S161" s="5" t="s">
        <v>31</v>
      </c>
      <c r="T161" s="5" t="s">
        <v>43</v>
      </c>
      <c r="U161" s="5" t="s">
        <v>44</v>
      </c>
      <c r="V161" s="5">
        <v>703131.47916700004</v>
      </c>
      <c r="W161" s="5">
        <v>721902.8125</v>
      </c>
      <c r="X161" s="5"/>
    </row>
    <row r="162" spans="1:24" ht="105.75" thickBot="1" x14ac:dyDescent="0.3">
      <c r="A162" s="2" t="s">
        <v>715</v>
      </c>
      <c r="B162" s="2" t="b">
        <f>IF(A162&lt;&gt;E162,TRUE,FALSE)</f>
        <v>0</v>
      </c>
      <c r="C162" s="2"/>
      <c r="D162" s="2" t="str">
        <f>VLOOKUP(A162,[1]zoneLookup!$A$1:$B$140,2,FALSE)</f>
        <v>RU</v>
      </c>
      <c r="E162" s="2" t="s">
        <v>715</v>
      </c>
      <c r="F162" s="2" t="s">
        <v>716</v>
      </c>
      <c r="G162" s="2" t="s">
        <v>27</v>
      </c>
      <c r="H162" s="2" t="s">
        <v>717</v>
      </c>
      <c r="I162" s="4">
        <v>45140</v>
      </c>
      <c r="J162" s="2" t="s">
        <v>718</v>
      </c>
      <c r="K162" s="2" t="s">
        <v>719</v>
      </c>
      <c r="L162" s="4">
        <v>44701</v>
      </c>
      <c r="M162" s="2" t="s">
        <v>31</v>
      </c>
      <c r="N162" s="2" t="s">
        <v>31</v>
      </c>
      <c r="O162" s="2" t="s">
        <v>720</v>
      </c>
      <c r="P162" s="2" t="s">
        <v>712</v>
      </c>
      <c r="Q162" s="2">
        <v>313313.46435000002</v>
      </c>
      <c r="R162" s="2">
        <v>224247.43465499999</v>
      </c>
      <c r="S162" s="2" t="s">
        <v>31</v>
      </c>
      <c r="T162" s="2" t="s">
        <v>116</v>
      </c>
      <c r="U162" s="2" t="s">
        <v>35</v>
      </c>
      <c r="V162" s="2">
        <v>713239.8125</v>
      </c>
      <c r="W162" s="2">
        <v>724276.54166700004</v>
      </c>
      <c r="X162" s="2"/>
    </row>
    <row r="163" spans="1:24" ht="48.75" customHeight="1" thickBot="1" x14ac:dyDescent="0.3">
      <c r="A163" s="10">
        <f>COUNTA(A160:A162)</f>
        <v>3</v>
      </c>
      <c r="B163" s="11">
        <f>COUNTIF(B159:B162,TRUE)</f>
        <v>0</v>
      </c>
      <c r="C163" s="11">
        <f>COUNTA(C160:C162)</f>
        <v>1</v>
      </c>
      <c r="D163" s="13" t="s">
        <v>725</v>
      </c>
      <c r="E163" s="13"/>
      <c r="F163" s="13"/>
      <c r="G163" s="13"/>
      <c r="H163" s="13"/>
      <c r="I163" s="13"/>
      <c r="J163" s="13"/>
      <c r="K163" s="13"/>
      <c r="L163" s="13"/>
      <c r="M163" s="13"/>
      <c r="N163" s="13"/>
      <c r="O163" s="13"/>
      <c r="P163" s="13"/>
      <c r="Q163" s="13"/>
      <c r="R163" s="13"/>
      <c r="S163" s="13"/>
      <c r="T163" s="13"/>
      <c r="U163" s="13"/>
      <c r="V163" s="13"/>
      <c r="W163" s="13"/>
      <c r="X163" s="14"/>
    </row>
  </sheetData>
  <mergeCells count="10">
    <mergeCell ref="D163:X163"/>
    <mergeCell ref="A9:X9"/>
    <mergeCell ref="A13:X13"/>
    <mergeCell ref="A20:X20"/>
    <mergeCell ref="A43:X43"/>
    <mergeCell ref="A158:X158"/>
    <mergeCell ref="D19:X19"/>
    <mergeCell ref="D42:X42"/>
    <mergeCell ref="D12:X12"/>
    <mergeCell ref="D157:X157"/>
  </mergeCells>
  <hyperlinks>
    <hyperlink ref="F91" r:id="rId1" xr:uid="{6BC9718C-9A4D-41FC-8F59-E783894D3B36}"/>
    <hyperlink ref="F39" r:id="rId2" xr:uid="{234DACA4-435A-45D2-B2ED-94334E51E10C}"/>
    <hyperlink ref="F115" r:id="rId3" xr:uid="{B1CE15FB-F773-466E-A47C-FFD961EE2203}"/>
    <hyperlink ref="F26" r:id="rId4" xr:uid="{5BD2C63F-576A-4F56-85F1-B6919FE252F1}"/>
    <hyperlink ref="F27" r:id="rId5" xr:uid="{EDACC6B0-0862-4D05-AD88-A76670C61559}"/>
    <hyperlink ref="F24" r:id="rId6" xr:uid="{D04161AF-0CBE-489F-90DC-B19D4D601597}"/>
    <hyperlink ref="F148" r:id="rId7" xr:uid="{DC2659C3-30AB-4C2E-9BDE-5BD6672AC1F0}"/>
    <hyperlink ref="F140" r:id="rId8" xr:uid="{50713EFA-C026-481A-98C1-3012F8101F43}"/>
    <hyperlink ref="F11" r:id="rId9" xr:uid="{1E57ED36-9B38-40D8-9E43-BAD87FDCC9CE}"/>
    <hyperlink ref="F30" r:id="rId10" xr:uid="{A78E2006-423D-4E21-B7D4-B79A4EECCB7C}"/>
    <hyperlink ref="F118" r:id="rId11" xr:uid="{E2A4EE1A-4E7A-46B5-95CD-368EA1672EB4}"/>
    <hyperlink ref="F35" r:id="rId12" xr:uid="{588930F3-F203-4FC2-8CB7-2049CF67FD97}"/>
    <hyperlink ref="F57" r:id="rId13" xr:uid="{9602A95D-6591-4B5D-B17A-2FC85E4BA1FE}"/>
    <hyperlink ref="F155" r:id="rId14" xr:uid="{F22D1440-FD40-45CC-A644-6DC3D64ADE11}"/>
    <hyperlink ref="F116" r:id="rId15" xr:uid="{96CA4B9C-E33F-4FCA-9A37-44C313ED6002}"/>
    <hyperlink ref="F126" r:id="rId16" xr:uid="{4342D5A7-42BA-4E25-95B4-61BC4302ADF7}"/>
    <hyperlink ref="F142" r:id="rId17" xr:uid="{1A331BAC-38F3-474C-9673-79DB5EE997EC}"/>
    <hyperlink ref="F131" r:id="rId18" xr:uid="{A6B2ECD6-3469-4DDA-B2AD-BFAB65D74F50}"/>
    <hyperlink ref="F161" r:id="rId19" xr:uid="{774238F5-CC18-4529-B1C0-A193B771966A}"/>
    <hyperlink ref="F17" r:id="rId20" xr:uid="{AF2F373F-C697-4A37-BFA0-33C7E05A5F2C}"/>
    <hyperlink ref="F62" r:id="rId21" xr:uid="{847F3A7E-55CF-4EEA-83F1-C6D4CC11ACD1}"/>
    <hyperlink ref="F77" r:id="rId22" xr:uid="{D05F51FD-3DC2-4549-A108-40A8A19524BC}"/>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Larry McEvoy</dc:creator>
  <cp:lastModifiedBy>Hazel Craigie</cp:lastModifiedBy>
  <dcterms:created xsi:type="dcterms:W3CDTF">2024-05-03T11:38:47Z</dcterms:created>
  <dcterms:modified xsi:type="dcterms:W3CDTF">2024-05-07T16:02:25Z</dcterms:modified>
</cp:coreProperties>
</file>